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7" rupBuild="17571"/>
  <workbookPr codeName="ThisWorkbook" defaultThemeVersion="166925"/>
  <mc:AlternateContent xmlns:mc="http://schemas.openxmlformats.org/markup-compatibility/2006">
    <mc:Choice Requires="x15">
      <x15ac:absPath xmlns:x15ac="http://schemas.microsoft.com/office/spreadsheetml/2010/11/ac" url="C:\Users\U1022\Documents\税関係（R4年度~　三浦使用）\４．国保税試算表\R6年度試算表\"/>
    </mc:Choice>
  </mc:AlternateContent>
  <bookViews>
    <workbookView xWindow="0" yWindow="0" windowWidth="20490" windowHeight="8025"/>
  </bookViews>
  <sheets>
    <sheet name="令和6年度国民健康保険税の簡易計算方法" sheetId="4" r:id="rId1"/>
  </sheets>
  <definedNames>
    <definedName name="_xlnm.Print_Area" localSheetId="0">令和6年度国民健康保険税の簡易計算方法!$B$2:$AM$98</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X15" i="4" l="1"/>
  <c r="J31" i="4" l="1"/>
  <c r="AI15" i="4" l="1"/>
  <c r="X24" i="4"/>
  <c r="AF18" i="4"/>
  <c r="AF19" i="4"/>
  <c r="AF15" i="4" l="1"/>
  <c r="AI16" i="4" l="1"/>
  <c r="AI17" i="4"/>
  <c r="AI18" i="4"/>
  <c r="AI19" i="4"/>
  <c r="AA24" i="4" l="1"/>
  <c r="AF17" i="4"/>
  <c r="AF16" i="4"/>
  <c r="AC15" i="4"/>
  <c r="X16" i="4"/>
  <c r="AC16" i="4" s="1"/>
  <c r="X17" i="4"/>
  <c r="AC17" i="4" s="1"/>
  <c r="X18" i="4"/>
  <c r="AC18" i="4" s="1"/>
  <c r="X19" i="4"/>
  <c r="AK15" i="4"/>
  <c r="AJ19" i="4"/>
  <c r="AJ15" i="4"/>
  <c r="J33" i="4"/>
  <c r="J32" i="4"/>
  <c r="AK19" i="4"/>
  <c r="AC19" i="4"/>
  <c r="AK18" i="4"/>
  <c r="AJ18" i="4"/>
  <c r="AK17" i="4"/>
  <c r="AJ17" i="4"/>
  <c r="AK16" i="4"/>
  <c r="AJ16" i="4"/>
  <c r="C28" i="4" l="1"/>
  <c r="C39" i="4"/>
  <c r="P39" i="4" s="1"/>
  <c r="X20" i="4"/>
  <c r="AI20" i="4"/>
  <c r="R31" i="4" s="1"/>
  <c r="AJ20" i="4"/>
  <c r="I79" i="4" s="1"/>
  <c r="C57" i="4"/>
  <c r="P57" i="4" s="1"/>
  <c r="AK20" i="4"/>
  <c r="C76" i="4"/>
  <c r="P83" i="4" l="1"/>
  <c r="P79" i="4"/>
  <c r="R32" i="4"/>
  <c r="V32" i="4" s="1"/>
  <c r="V31" i="4"/>
  <c r="AL15" i="4"/>
  <c r="I42" i="4" s="1"/>
  <c r="P76" i="4"/>
  <c r="R33" i="4"/>
  <c r="V33" i="4" s="1"/>
  <c r="P45" i="4" l="1"/>
  <c r="P42" i="4"/>
  <c r="I60" i="4"/>
  <c r="I28" i="4"/>
  <c r="C86" i="4" s="1"/>
  <c r="P86" i="4" s="1"/>
  <c r="P89" i="4" s="1"/>
  <c r="P64" i="4" l="1"/>
  <c r="P60" i="4"/>
  <c r="C67" i="4"/>
  <c r="C48" i="4"/>
  <c r="P67" i="4" l="1"/>
  <c r="P70" i="4" s="1"/>
  <c r="P48" i="4"/>
  <c r="P51" i="4" l="1"/>
  <c r="P92" i="4" l="1"/>
  <c r="P94" i="4" s="1"/>
</calcChain>
</file>

<file path=xl/comments1.xml><?xml version="1.0" encoding="utf-8"?>
<comments xmlns="http://schemas.openxmlformats.org/spreadsheetml/2006/main">
  <authors>
    <author>U1022</author>
  </authors>
  <commentList>
    <comment ref="F15" authorId="0" shapeId="0">
      <text>
        <r>
          <rPr>
            <b/>
            <sz val="8"/>
            <color indexed="81"/>
            <rFont val="MS P ゴシック"/>
            <family val="3"/>
            <charset val="128"/>
          </rPr>
          <t>該当する年齢区分を選択</t>
        </r>
      </text>
    </comment>
    <comment ref="F24" authorId="0" shapeId="0">
      <text>
        <r>
          <rPr>
            <b/>
            <sz val="9"/>
            <color indexed="81"/>
            <rFont val="MS P ゴシック"/>
            <family val="3"/>
            <charset val="128"/>
          </rPr>
          <t>該当する場合選択</t>
        </r>
      </text>
    </comment>
    <comment ref="J31" authorId="0" shapeId="0">
      <text>
        <r>
          <rPr>
            <b/>
            <sz val="9"/>
            <color indexed="81"/>
            <rFont val="MS P ゴシック"/>
            <family val="3"/>
            <charset val="128"/>
          </rPr>
          <t xml:space="preserve">被保険者数
</t>
        </r>
        <r>
          <rPr>
            <sz val="9"/>
            <color indexed="81"/>
            <rFont val="MS P ゴシック"/>
            <family val="3"/>
            <charset val="128"/>
          </rPr>
          <t xml:space="preserve">
</t>
        </r>
      </text>
    </comment>
    <comment ref="R31" authorId="0" shapeId="0">
      <text>
        <r>
          <rPr>
            <b/>
            <sz val="9"/>
            <color indexed="81"/>
            <rFont val="MS P ゴシック"/>
            <family val="3"/>
            <charset val="128"/>
          </rPr>
          <t>【給与所得者等の数-1】
・給与収入額が55万円を超える者
・公的年金等の収入額が65歳未満の場合は60万円を超える者、65歳以上の場合は125万円を超える者</t>
        </r>
      </text>
    </comment>
  </commentList>
</comments>
</file>

<file path=xl/sharedStrings.xml><?xml version="1.0" encoding="utf-8"?>
<sst xmlns="http://schemas.openxmlformats.org/spreadsheetml/2006/main" count="227" uniqueCount="81">
  <si>
    <t>均等割額</t>
    <rPh sb="0" eb="3">
      <t>キントウワリ</t>
    </rPh>
    <rPh sb="3" eb="4">
      <t>ガク</t>
    </rPh>
    <phoneticPr fontId="1"/>
  </si>
  <si>
    <t>円</t>
    <rPh sb="0" eb="1">
      <t>エン</t>
    </rPh>
    <phoneticPr fontId="1"/>
  </si>
  <si>
    <t>人</t>
    <rPh sb="0" eb="1">
      <t>ニン</t>
    </rPh>
    <phoneticPr fontId="1"/>
  </si>
  <si>
    <t>平等割額</t>
    <rPh sb="0" eb="3">
      <t>ビョウドウワリ</t>
    </rPh>
    <rPh sb="3" eb="4">
      <t>ガク</t>
    </rPh>
    <phoneticPr fontId="1"/>
  </si>
  <si>
    <t>所得割額</t>
    <rPh sb="0" eb="3">
      <t>ショトクワリ</t>
    </rPh>
    <rPh sb="3" eb="4">
      <t>ガク</t>
    </rPh>
    <phoneticPr fontId="1"/>
  </si>
  <si>
    <t>担当</t>
    <rPh sb="0" eb="2">
      <t>タントウ</t>
    </rPh>
    <phoneticPr fontId="1"/>
  </si>
  <si>
    <t>松島町財務課税務班</t>
    <phoneticPr fontId="1"/>
  </si>
  <si>
    <t>TEL</t>
    <phoneticPr fontId="1"/>
  </si>
  <si>
    <t>022-354-5703</t>
    <phoneticPr fontId="1"/>
  </si>
  <si>
    <t>軽減判定</t>
    <rPh sb="0" eb="2">
      <t>ケイゲン</t>
    </rPh>
    <rPh sb="2" eb="4">
      <t>ハンテイ</t>
    </rPh>
    <phoneticPr fontId="1"/>
  </si>
  <si>
    <t>×</t>
    <phoneticPr fontId="1"/>
  </si>
  <si>
    <t>＝</t>
    <phoneticPr fontId="1"/>
  </si>
  <si>
    <t>○年度途中の介護分賦課の切替（年度途中に40歳または65歳になる方）</t>
    <phoneticPr fontId="1"/>
  </si>
  <si>
    <t>入力する項目</t>
    <rPh sb="0" eb="2">
      <t>ニュウリョク</t>
    </rPh>
    <rPh sb="4" eb="6">
      <t>コウモク</t>
    </rPh>
    <phoneticPr fontId="1"/>
  </si>
  <si>
    <t>＜世帯員の情報入力＞</t>
    <rPh sb="1" eb="4">
      <t>セタイイン</t>
    </rPh>
    <rPh sb="5" eb="7">
      <t>ジョウホウ</t>
    </rPh>
    <rPh sb="7" eb="9">
      <t>ニュウリョク</t>
    </rPh>
    <phoneticPr fontId="1"/>
  </si>
  <si>
    <t>世帯員</t>
    <rPh sb="0" eb="3">
      <t>セタイイン</t>
    </rPh>
    <phoneticPr fontId="1"/>
  </si>
  <si>
    <t>A</t>
    <phoneticPr fontId="1"/>
  </si>
  <si>
    <t>B</t>
    <phoneticPr fontId="1"/>
  </si>
  <si>
    <t>C</t>
    <phoneticPr fontId="1"/>
  </si>
  <si>
    <t>D</t>
    <phoneticPr fontId="1"/>
  </si>
  <si>
    <t>E</t>
    <phoneticPr fontId="1"/>
  </si>
  <si>
    <t>年齢区分</t>
    <rPh sb="0" eb="2">
      <t>ネンレイ</t>
    </rPh>
    <rPh sb="2" eb="4">
      <t>クブン</t>
    </rPh>
    <phoneticPr fontId="1"/>
  </si>
  <si>
    <t>+</t>
    <phoneticPr fontId="1"/>
  </si>
  <si>
    <t>前年の総所得金額（A）</t>
    <rPh sb="0" eb="2">
      <t>ゼンネン</t>
    </rPh>
    <rPh sb="3" eb="6">
      <t>ソウショトク</t>
    </rPh>
    <rPh sb="6" eb="8">
      <t>キンガク</t>
    </rPh>
    <phoneticPr fontId="1"/>
  </si>
  <si>
    <t>＜軽減判定所得＞</t>
    <rPh sb="1" eb="3">
      <t>ケイゲン</t>
    </rPh>
    <rPh sb="3" eb="5">
      <t>ハンテイ</t>
    </rPh>
    <rPh sb="5" eb="7">
      <t>ショトク</t>
    </rPh>
    <phoneticPr fontId="1"/>
  </si>
  <si>
    <t>＋</t>
  </si>
  <si>
    <t>　世帯の軽減判定所得が下表に該当する場合は、保険税の均等割・平等割が軽減されます。</t>
    <rPh sb="1" eb="3">
      <t>セタイ</t>
    </rPh>
    <rPh sb="4" eb="6">
      <t>ケイゲン</t>
    </rPh>
    <rPh sb="6" eb="8">
      <t>ハンテイ</t>
    </rPh>
    <rPh sb="8" eb="10">
      <t>ショトク</t>
    </rPh>
    <rPh sb="11" eb="13">
      <t>カヒョウ</t>
    </rPh>
    <rPh sb="14" eb="16">
      <t>ガイトウ</t>
    </rPh>
    <rPh sb="18" eb="20">
      <t>バアイ</t>
    </rPh>
    <rPh sb="22" eb="25">
      <t>ホケンゼイ</t>
    </rPh>
    <rPh sb="26" eb="29">
      <t>キントウワリ</t>
    </rPh>
    <rPh sb="30" eb="33">
      <t>ビョウドウワリ</t>
    </rPh>
    <rPh sb="34" eb="36">
      <t>ケイゲン</t>
    </rPh>
    <phoneticPr fontId="1"/>
  </si>
  <si>
    <t>（</t>
    <phoneticPr fontId="1"/>
  </si>
  <si>
    <t>）</t>
    <phoneticPr fontId="1"/>
  </si>
  <si>
    <t>×</t>
    <phoneticPr fontId="1"/>
  </si>
  <si>
    <t>軽減判定所得合計</t>
    <rPh sb="0" eb="2">
      <t>ケイゲン</t>
    </rPh>
    <rPh sb="2" eb="4">
      <t>ハンテイ</t>
    </rPh>
    <rPh sb="4" eb="6">
      <t>ショトク</t>
    </rPh>
    <rPh sb="6" eb="8">
      <t>ゴウケイ</t>
    </rPh>
    <phoneticPr fontId="1"/>
  </si>
  <si>
    <r>
      <t>以下の所得の場合は</t>
    </r>
    <r>
      <rPr>
        <b/>
        <sz val="11"/>
        <color rgb="FFFF0000"/>
        <rFont val="游ゴシック"/>
        <family val="3"/>
        <charset val="128"/>
        <scheme val="minor"/>
      </rPr>
      <t>7割軽減</t>
    </r>
    <r>
      <rPr>
        <sz val="11"/>
        <color theme="1"/>
        <rFont val="游ゴシック"/>
        <family val="2"/>
        <charset val="128"/>
        <scheme val="minor"/>
      </rPr>
      <t>対象</t>
    </r>
    <rPh sb="0" eb="2">
      <t>イカ</t>
    </rPh>
    <rPh sb="3" eb="5">
      <t>ショトク</t>
    </rPh>
    <rPh sb="6" eb="8">
      <t>バアイ</t>
    </rPh>
    <rPh sb="10" eb="11">
      <t>ワリ</t>
    </rPh>
    <rPh sb="11" eb="13">
      <t>ケイゲン</t>
    </rPh>
    <rPh sb="13" eb="15">
      <t>タイショウ</t>
    </rPh>
    <phoneticPr fontId="1"/>
  </si>
  <si>
    <r>
      <t>以下の所得の場合は</t>
    </r>
    <r>
      <rPr>
        <b/>
        <sz val="11"/>
        <color rgb="FFFF0000"/>
        <rFont val="游ゴシック"/>
        <family val="3"/>
        <charset val="128"/>
        <scheme val="minor"/>
      </rPr>
      <t>5割軽減</t>
    </r>
    <r>
      <rPr>
        <sz val="11"/>
        <color theme="1"/>
        <rFont val="游ゴシック"/>
        <family val="2"/>
        <charset val="128"/>
        <scheme val="minor"/>
      </rPr>
      <t>対象</t>
    </r>
    <rPh sb="0" eb="2">
      <t>イカ</t>
    </rPh>
    <rPh sb="3" eb="5">
      <t>ショトク</t>
    </rPh>
    <rPh sb="6" eb="8">
      <t>バアイ</t>
    </rPh>
    <rPh sb="10" eb="11">
      <t>ワリ</t>
    </rPh>
    <rPh sb="11" eb="13">
      <t>ケイゲン</t>
    </rPh>
    <rPh sb="13" eb="15">
      <t>タイショウ</t>
    </rPh>
    <phoneticPr fontId="1"/>
  </si>
  <si>
    <r>
      <t>以下の所得の場合は</t>
    </r>
    <r>
      <rPr>
        <b/>
        <sz val="11"/>
        <color rgb="FFFF0000"/>
        <rFont val="游ゴシック"/>
        <family val="3"/>
        <charset val="128"/>
        <scheme val="minor"/>
      </rPr>
      <t>2割軽減</t>
    </r>
    <r>
      <rPr>
        <sz val="11"/>
        <color theme="1"/>
        <rFont val="游ゴシック"/>
        <family val="2"/>
        <charset val="128"/>
        <scheme val="minor"/>
      </rPr>
      <t>対象</t>
    </r>
    <rPh sb="0" eb="2">
      <t>イカ</t>
    </rPh>
    <rPh sb="3" eb="5">
      <t>ショトク</t>
    </rPh>
    <rPh sb="6" eb="8">
      <t>バアイ</t>
    </rPh>
    <rPh sb="10" eb="11">
      <t>ワリ</t>
    </rPh>
    <rPh sb="11" eb="13">
      <t>ケイゲン</t>
    </rPh>
    <rPh sb="13" eb="15">
      <t>タイショウ</t>
    </rPh>
    <phoneticPr fontId="1"/>
  </si>
  <si>
    <t>給与
所得
者等</t>
    <rPh sb="0" eb="2">
      <t>キュウヨ</t>
    </rPh>
    <rPh sb="3" eb="5">
      <t>ショトク</t>
    </rPh>
    <rPh sb="6" eb="7">
      <t>シャ</t>
    </rPh>
    <rPh sb="7" eb="8">
      <t>トウ</t>
    </rPh>
    <phoneticPr fontId="1"/>
  </si>
  <si>
    <t>＜国保加入者ではない世帯主がいる場合（擬制世帯主）＞</t>
    <rPh sb="1" eb="3">
      <t>コクホ</t>
    </rPh>
    <rPh sb="3" eb="6">
      <t>カニュウシャ</t>
    </rPh>
    <rPh sb="10" eb="13">
      <t>セタイヌシ</t>
    </rPh>
    <rPh sb="16" eb="18">
      <t>バアイ</t>
    </rPh>
    <rPh sb="19" eb="21">
      <t>ギセイ</t>
    </rPh>
    <rPh sb="21" eb="24">
      <t>セタイヌシ</t>
    </rPh>
    <phoneticPr fontId="1"/>
  </si>
  <si>
    <t>擬制世帯主</t>
    <rPh sb="0" eb="2">
      <t>ギセイ</t>
    </rPh>
    <rPh sb="2" eb="5">
      <t>セタイヌシ</t>
    </rPh>
    <phoneticPr fontId="1"/>
  </si>
  <si>
    <t>○医療分</t>
    <rPh sb="1" eb="3">
      <t>イリョウ</t>
    </rPh>
    <rPh sb="3" eb="4">
      <t>ブン</t>
    </rPh>
    <phoneticPr fontId="1"/>
  </si>
  <si>
    <t>①</t>
    <phoneticPr fontId="1"/>
  </si>
  <si>
    <t>基準総所得金額</t>
    <rPh sb="0" eb="2">
      <t>キジュン</t>
    </rPh>
    <rPh sb="2" eb="5">
      <t>ソウショトク</t>
    </rPh>
    <rPh sb="5" eb="7">
      <t>キンガク</t>
    </rPh>
    <phoneticPr fontId="1"/>
  </si>
  <si>
    <t>基準総所得金額
（A－基礎控除）</t>
    <rPh sb="0" eb="2">
      <t>キジュン</t>
    </rPh>
    <rPh sb="2" eb="5">
      <t>ソウショトク</t>
    </rPh>
    <rPh sb="3" eb="5">
      <t>ショトク</t>
    </rPh>
    <rPh sb="5" eb="7">
      <t>キンガク</t>
    </rPh>
    <rPh sb="11" eb="13">
      <t>キソ</t>
    </rPh>
    <rPh sb="13" eb="15">
      <t>コウジョ</t>
    </rPh>
    <phoneticPr fontId="1"/>
  </si>
  <si>
    <r>
      <t>×</t>
    </r>
    <r>
      <rPr>
        <b/>
        <sz val="11"/>
        <color theme="1"/>
        <rFont val="游ゴシック"/>
        <family val="3"/>
        <charset val="128"/>
        <scheme val="minor"/>
      </rPr>
      <t>6.60%</t>
    </r>
    <phoneticPr fontId="1"/>
  </si>
  <si>
    <t>②</t>
    <phoneticPr fontId="1"/>
  </si>
  <si>
    <t>18歳未満</t>
    <rPh sb="2" eb="3">
      <t>サイ</t>
    </rPh>
    <rPh sb="3" eb="5">
      <t>ミマン</t>
    </rPh>
    <phoneticPr fontId="1"/>
  </si>
  <si>
    <t>18歳以上</t>
    <rPh sb="2" eb="3">
      <t>サイ</t>
    </rPh>
    <rPh sb="3" eb="5">
      <t>イジョウ</t>
    </rPh>
    <phoneticPr fontId="1"/>
  </si>
  <si>
    <t>※18歳未満の方は均等割額はかかりません</t>
    <rPh sb="3" eb="4">
      <t>サイ</t>
    </rPh>
    <rPh sb="4" eb="6">
      <t>ミマン</t>
    </rPh>
    <rPh sb="7" eb="8">
      <t>カタ</t>
    </rPh>
    <rPh sb="9" eb="12">
      <t>キントウワリ</t>
    </rPh>
    <rPh sb="12" eb="13">
      <t>ガク</t>
    </rPh>
    <phoneticPr fontId="1"/>
  </si>
  <si>
    <t>③</t>
    <phoneticPr fontId="1"/>
  </si>
  <si>
    <t>★軽減世帯</t>
    <rPh sb="1" eb="3">
      <t>ケイゲン</t>
    </rPh>
    <rPh sb="3" eb="5">
      <t>セタイ</t>
    </rPh>
    <phoneticPr fontId="1"/>
  </si>
  <si>
    <t>→</t>
    <phoneticPr fontId="1"/>
  </si>
  <si>
    <t>※100円未満切り捨て</t>
    <rPh sb="4" eb="5">
      <t>エン</t>
    </rPh>
    <rPh sb="5" eb="7">
      <t>ミマン</t>
    </rPh>
    <rPh sb="7" eb="8">
      <t>キ</t>
    </rPh>
    <rPh sb="9" eb="10">
      <t>ス</t>
    </rPh>
    <phoneticPr fontId="1"/>
  </si>
  <si>
    <t>（課税限度額650,000円）</t>
    <rPh sb="1" eb="3">
      <t>カゼイ</t>
    </rPh>
    <rPh sb="3" eb="6">
      <t>ゲンドガク</t>
    </rPh>
    <rPh sb="13" eb="14">
      <t>エン</t>
    </rPh>
    <phoneticPr fontId="1"/>
  </si>
  <si>
    <t>○後期分</t>
    <rPh sb="1" eb="3">
      <t>コウキ</t>
    </rPh>
    <rPh sb="3" eb="4">
      <t>ブン</t>
    </rPh>
    <phoneticPr fontId="1"/>
  </si>
  <si>
    <r>
      <t>×</t>
    </r>
    <r>
      <rPr>
        <b/>
        <sz val="11"/>
        <color theme="1"/>
        <rFont val="游ゴシック"/>
        <family val="3"/>
        <charset val="128"/>
        <scheme val="minor"/>
      </rPr>
      <t>2.40%</t>
    </r>
    <phoneticPr fontId="1"/>
  </si>
  <si>
    <t>○介護分（40歳以上65歳未満の方のみ）</t>
    <rPh sb="1" eb="3">
      <t>カイゴ</t>
    </rPh>
    <rPh sb="3" eb="4">
      <t>ブン</t>
    </rPh>
    <rPh sb="7" eb="8">
      <t>サイ</t>
    </rPh>
    <rPh sb="8" eb="10">
      <t>イジョウ</t>
    </rPh>
    <rPh sb="12" eb="13">
      <t>サイ</t>
    </rPh>
    <rPh sb="13" eb="15">
      <t>ミマン</t>
    </rPh>
    <rPh sb="16" eb="17">
      <t>カタ</t>
    </rPh>
    <phoneticPr fontId="1"/>
  </si>
  <si>
    <t>40歳以上65歳未満</t>
    <rPh sb="2" eb="3">
      <t>サイ</t>
    </rPh>
    <rPh sb="3" eb="5">
      <t>イジョウ</t>
    </rPh>
    <rPh sb="7" eb="8">
      <t>サイ</t>
    </rPh>
    <rPh sb="8" eb="10">
      <t>ミマン</t>
    </rPh>
    <phoneticPr fontId="1"/>
  </si>
  <si>
    <t>※介護分</t>
    <rPh sb="1" eb="3">
      <t>カイゴ</t>
    </rPh>
    <rPh sb="3" eb="4">
      <t>ブン</t>
    </rPh>
    <phoneticPr fontId="1"/>
  </si>
  <si>
    <t>（課税限度額170,000円）</t>
    <rPh sb="1" eb="3">
      <t>カゼイ</t>
    </rPh>
    <rPh sb="3" eb="6">
      <t>ゲンドガク</t>
    </rPh>
    <rPh sb="13" eb="14">
      <t>エン</t>
    </rPh>
    <phoneticPr fontId="1"/>
  </si>
  <si>
    <t>医療分計（B）</t>
    <rPh sb="0" eb="2">
      <t>イリョウ</t>
    </rPh>
    <rPh sb="2" eb="3">
      <t>ブン</t>
    </rPh>
    <rPh sb="3" eb="4">
      <t>ケイ</t>
    </rPh>
    <phoneticPr fontId="1"/>
  </si>
  <si>
    <t>後期分計（C）</t>
    <rPh sb="0" eb="2">
      <t>コウキ</t>
    </rPh>
    <rPh sb="2" eb="3">
      <t>ブン</t>
    </rPh>
    <rPh sb="3" eb="4">
      <t>ケイ</t>
    </rPh>
    <phoneticPr fontId="1"/>
  </si>
  <si>
    <t>介護分計（D）</t>
    <rPh sb="0" eb="2">
      <t>カイゴ</t>
    </rPh>
    <rPh sb="2" eb="3">
      <t>ブン</t>
    </rPh>
    <rPh sb="3" eb="4">
      <t>ケイ</t>
    </rPh>
    <phoneticPr fontId="1"/>
  </si>
  <si>
    <t>国民健康保険税額（B+C+D）</t>
    <rPh sb="0" eb="2">
      <t>コクミン</t>
    </rPh>
    <rPh sb="2" eb="4">
      <t>ケンコウ</t>
    </rPh>
    <rPh sb="4" eb="7">
      <t>ホケンゼイ</t>
    </rPh>
    <rPh sb="7" eb="8">
      <t>ガク</t>
    </rPh>
    <phoneticPr fontId="1"/>
  </si>
  <si>
    <t>≓</t>
    <phoneticPr fontId="1"/>
  </si>
  <si>
    <t>○専従者給与がある場合</t>
    <rPh sb="1" eb="4">
      <t>センジュウシャ</t>
    </rPh>
    <rPh sb="4" eb="6">
      <t>キュウヨ</t>
    </rPh>
    <rPh sb="9" eb="11">
      <t>バアイ</t>
    </rPh>
    <phoneticPr fontId="1"/>
  </si>
  <si>
    <t>給与所得分</t>
    <rPh sb="0" eb="2">
      <t>キュウヨ</t>
    </rPh>
    <rPh sb="2" eb="5">
      <t>ショトクブン</t>
    </rPh>
    <phoneticPr fontId="1"/>
  </si>
  <si>
    <t>年金所得分</t>
    <rPh sb="0" eb="2">
      <t>ネンキン</t>
    </rPh>
    <rPh sb="2" eb="5">
      <t>ショトクブン</t>
    </rPh>
    <phoneticPr fontId="1"/>
  </si>
  <si>
    <t>その他所得分</t>
    <rPh sb="2" eb="3">
      <t>タ</t>
    </rPh>
    <rPh sb="3" eb="6">
      <t>ショトクブン</t>
    </rPh>
    <phoneticPr fontId="1"/>
  </si>
  <si>
    <t>軽減判定所得</t>
    <rPh sb="0" eb="2">
      <t>ケイゲン</t>
    </rPh>
    <rPh sb="2" eb="4">
      <t>ハンテイ</t>
    </rPh>
    <rPh sb="4" eb="6">
      <t>ショトク</t>
    </rPh>
    <phoneticPr fontId="1"/>
  </si>
  <si>
    <t>軽減判定所得</t>
    <phoneticPr fontId="1"/>
  </si>
  <si>
    <t>◆下記のクリーム色の項目において、当てはまるものを選択し、数値を入力してください。おおよその税額が自動計算されます。</t>
    <rPh sb="1" eb="3">
      <t>カキ</t>
    </rPh>
    <rPh sb="8" eb="9">
      <t>イロ</t>
    </rPh>
    <rPh sb="10" eb="12">
      <t>コウモク</t>
    </rPh>
    <rPh sb="17" eb="18">
      <t>ア</t>
    </rPh>
    <rPh sb="25" eb="27">
      <t>センタク</t>
    </rPh>
    <rPh sb="29" eb="31">
      <t>スウチ</t>
    </rPh>
    <rPh sb="32" eb="34">
      <t>ニュウリョク</t>
    </rPh>
    <rPh sb="46" eb="48">
      <t>ゼイガク</t>
    </rPh>
    <rPh sb="49" eb="51">
      <t>ジドウ</t>
    </rPh>
    <rPh sb="51" eb="53">
      <t>ケイサン</t>
    </rPh>
    <phoneticPr fontId="1"/>
  </si>
  <si>
    <t>＜税額計算＞</t>
    <rPh sb="1" eb="3">
      <t>ゼイガク</t>
    </rPh>
    <rPh sb="3" eb="5">
      <t>ケイサン</t>
    </rPh>
    <phoneticPr fontId="1"/>
  </si>
  <si>
    <t>※参考　国民健康保険税額1ヶ月分</t>
    <rPh sb="1" eb="3">
      <t>サンコウ</t>
    </rPh>
    <rPh sb="4" eb="6">
      <t>コクミン</t>
    </rPh>
    <rPh sb="6" eb="8">
      <t>ケンコウ</t>
    </rPh>
    <rPh sb="8" eb="11">
      <t>ホケンゼイ</t>
    </rPh>
    <rPh sb="11" eb="12">
      <t>ガク</t>
    </rPh>
    <rPh sb="14" eb="15">
      <t>ゲツ</t>
    </rPh>
    <rPh sb="15" eb="16">
      <t>ブン</t>
    </rPh>
    <phoneticPr fontId="1"/>
  </si>
  <si>
    <t>○加入者毎の加入期間設定</t>
    <phoneticPr fontId="1"/>
  </si>
  <si>
    <t>○非自発的失業者に対する軽減に該当する場合</t>
    <rPh sb="1" eb="2">
      <t>ヒ</t>
    </rPh>
    <rPh sb="2" eb="4">
      <t>ジハツ</t>
    </rPh>
    <rPh sb="4" eb="5">
      <t>テキ</t>
    </rPh>
    <rPh sb="5" eb="8">
      <t>シツギョウシャ</t>
    </rPh>
    <rPh sb="9" eb="10">
      <t>タイ</t>
    </rPh>
    <rPh sb="12" eb="14">
      <t>ケイゲン</t>
    </rPh>
    <rPh sb="15" eb="17">
      <t>ガイトウ</t>
    </rPh>
    <rPh sb="19" eb="21">
      <t>バアイ</t>
    </rPh>
    <phoneticPr fontId="1"/>
  </si>
  <si>
    <t>より詳細にお知りになりたい場合は松島町財務課税務班までご連絡願います。</t>
    <rPh sb="2" eb="4">
      <t>ショウサイ</t>
    </rPh>
    <rPh sb="6" eb="7">
      <t>シ</t>
    </rPh>
    <rPh sb="13" eb="15">
      <t>バアイ</t>
    </rPh>
    <rPh sb="16" eb="19">
      <t>マツシママチ</t>
    </rPh>
    <rPh sb="19" eb="22">
      <t>ザイムカ</t>
    </rPh>
    <rPh sb="22" eb="24">
      <t>ゼイム</t>
    </rPh>
    <rPh sb="24" eb="25">
      <t>ハン</t>
    </rPh>
    <rPh sb="28" eb="30">
      <t>レンラク</t>
    </rPh>
    <rPh sb="30" eb="31">
      <t>ネガ</t>
    </rPh>
    <phoneticPr fontId="1"/>
  </si>
  <si>
    <r>
      <t>　この試算表は国民健康保険税の計算方法を簡単に示したものであり、入力された情報に基づく1年分（12ヶ月分）の保険税の試算のため、</t>
    </r>
    <r>
      <rPr>
        <b/>
        <sz val="11"/>
        <color rgb="FFFF0000"/>
        <rFont val="游ゴシック"/>
        <family val="3"/>
        <charset val="128"/>
        <scheme val="minor"/>
      </rPr>
      <t>実際に通知される課税額と異なる可能性があります</t>
    </r>
    <r>
      <rPr>
        <b/>
        <sz val="11"/>
        <color theme="1"/>
        <rFont val="游ゴシック"/>
        <family val="3"/>
        <charset val="128"/>
        <scheme val="minor"/>
      </rPr>
      <t>のでご注意ください。なお、下記項目には対応しておりませんのであらかじめご了承ください。</t>
    </r>
    <rPh sb="3" eb="6">
      <t>シサンヒョウ</t>
    </rPh>
    <rPh sb="7" eb="9">
      <t>コクミン</t>
    </rPh>
    <rPh sb="9" eb="11">
      <t>ケンコウ</t>
    </rPh>
    <rPh sb="11" eb="14">
      <t>ホケンゼイ</t>
    </rPh>
    <rPh sb="15" eb="17">
      <t>ケイサン</t>
    </rPh>
    <rPh sb="17" eb="19">
      <t>ホウホウ</t>
    </rPh>
    <rPh sb="20" eb="22">
      <t>カンタン</t>
    </rPh>
    <rPh sb="23" eb="24">
      <t>シメ</t>
    </rPh>
    <rPh sb="32" eb="34">
      <t>ニュウリョク</t>
    </rPh>
    <rPh sb="37" eb="39">
      <t>ジョウホウ</t>
    </rPh>
    <rPh sb="40" eb="41">
      <t>モト</t>
    </rPh>
    <rPh sb="44" eb="46">
      <t>ネンブン</t>
    </rPh>
    <rPh sb="50" eb="51">
      <t>ゲツ</t>
    </rPh>
    <rPh sb="51" eb="52">
      <t>ブン</t>
    </rPh>
    <rPh sb="54" eb="57">
      <t>ホケンゼイ</t>
    </rPh>
    <rPh sb="58" eb="60">
      <t>シサン</t>
    </rPh>
    <rPh sb="64" eb="66">
      <t>ジッサイ</t>
    </rPh>
    <rPh sb="67" eb="69">
      <t>ツウチ</t>
    </rPh>
    <rPh sb="72" eb="75">
      <t>カゼイガク</t>
    </rPh>
    <rPh sb="76" eb="77">
      <t>コト</t>
    </rPh>
    <rPh sb="79" eb="82">
      <t>カノウセイ</t>
    </rPh>
    <rPh sb="90" eb="92">
      <t>チュウイ</t>
    </rPh>
    <rPh sb="100" eb="102">
      <t>カキ</t>
    </rPh>
    <rPh sb="102" eb="104">
      <t>コウモク</t>
    </rPh>
    <rPh sb="106" eb="108">
      <t>タイオウ</t>
    </rPh>
    <rPh sb="123" eb="125">
      <t>リョウショウ</t>
    </rPh>
    <phoneticPr fontId="1"/>
  </si>
  <si>
    <t>試算結果表示欄</t>
    <rPh sb="0" eb="2">
      <t>シサン</t>
    </rPh>
    <rPh sb="2" eb="4">
      <t>ケッカ</t>
    </rPh>
    <rPh sb="4" eb="6">
      <t>ヒョウジ</t>
    </rPh>
    <rPh sb="6" eb="7">
      <t>ラン</t>
    </rPh>
    <phoneticPr fontId="1"/>
  </si>
  <si>
    <t>令和6年度国民健康保険税の簡易計算方法</t>
    <rPh sb="0" eb="2">
      <t>レイワ</t>
    </rPh>
    <rPh sb="3" eb="5">
      <t>ネンド</t>
    </rPh>
    <rPh sb="5" eb="7">
      <t>コクミン</t>
    </rPh>
    <rPh sb="7" eb="9">
      <t>ケンコウ</t>
    </rPh>
    <rPh sb="9" eb="12">
      <t>ホケンゼイ</t>
    </rPh>
    <rPh sb="13" eb="15">
      <t>カンイ</t>
    </rPh>
    <rPh sb="15" eb="17">
      <t>ケイサン</t>
    </rPh>
    <rPh sb="17" eb="19">
      <t>ホウホウ</t>
    </rPh>
    <phoneticPr fontId="1"/>
  </si>
  <si>
    <r>
      <t>1世帯あたり</t>
    </r>
    <r>
      <rPr>
        <b/>
        <sz val="11"/>
        <color theme="1"/>
        <rFont val="游ゴシック"/>
        <family val="2"/>
        <charset val="128"/>
        <scheme val="minor"/>
      </rPr>
      <t>13,800</t>
    </r>
    <r>
      <rPr>
        <b/>
        <sz val="11"/>
        <color theme="1"/>
        <rFont val="游ゴシック"/>
        <family val="3"/>
        <charset val="128"/>
        <scheme val="minor"/>
      </rPr>
      <t>円</t>
    </r>
    <rPh sb="1" eb="3">
      <t>セタイ</t>
    </rPh>
    <rPh sb="12" eb="13">
      <t>エン</t>
    </rPh>
    <phoneticPr fontId="1"/>
  </si>
  <si>
    <r>
      <t>1世帯あたり</t>
    </r>
    <r>
      <rPr>
        <b/>
        <sz val="11"/>
        <color theme="1"/>
        <rFont val="游ゴシック"/>
        <family val="2"/>
        <charset val="128"/>
        <scheme val="minor"/>
      </rPr>
      <t>5,200</t>
    </r>
    <r>
      <rPr>
        <b/>
        <sz val="11"/>
        <color theme="1"/>
        <rFont val="游ゴシック"/>
        <family val="3"/>
        <charset val="128"/>
        <scheme val="minor"/>
      </rPr>
      <t>円</t>
    </r>
    <rPh sb="1" eb="3">
      <t>セタイ</t>
    </rPh>
    <rPh sb="11" eb="12">
      <t>エン</t>
    </rPh>
    <phoneticPr fontId="1"/>
  </si>
  <si>
    <t>（課税限度額240,000円）</t>
    <rPh sb="1" eb="3">
      <t>カゼイ</t>
    </rPh>
    <rPh sb="3" eb="6">
      <t>ゲンドガク</t>
    </rPh>
    <rPh sb="13" eb="14">
      <t>エン</t>
    </rPh>
    <phoneticPr fontId="1"/>
  </si>
  <si>
    <r>
      <t>1世帯あたり</t>
    </r>
    <r>
      <rPr>
        <b/>
        <sz val="11"/>
        <color theme="1"/>
        <rFont val="游ゴシック"/>
        <family val="2"/>
        <charset val="128"/>
        <scheme val="minor"/>
      </rPr>
      <t>4,000</t>
    </r>
    <r>
      <rPr>
        <b/>
        <sz val="11"/>
        <color theme="1"/>
        <rFont val="游ゴシック"/>
        <family val="3"/>
        <charset val="128"/>
        <scheme val="minor"/>
      </rPr>
      <t>円</t>
    </r>
    <rPh sb="1" eb="3">
      <t>セタイ</t>
    </rPh>
    <rPh sb="11" eb="12">
      <t>エン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</si>
</sst>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76" formatCode="#,##0_ "/>
    <numFmt numFmtId="177" formatCode="0_ "/>
  </numFmts>
  <fonts count="19">
    <font>
      <sz val="11"/>
      <color theme="1"/>
      <name val="游ゴシック"/>
      <family val="2"/>
      <charset val="128"/>
      <scheme val="minor"/>
    </font>
    <font>
      <sz val="6"/>
      <name val="游ゴシック"/>
      <family val="2"/>
      <charset val="128"/>
      <scheme val="minor"/>
    </font>
    <font>
      <sz val="9"/>
      <color theme="1"/>
      <name val="游ゴシック"/>
      <family val="2"/>
      <charset val="128"/>
      <scheme val="minor"/>
    </font>
    <font>
      <sz val="8"/>
      <color theme="1"/>
      <name val="游ゴシック"/>
      <family val="2"/>
      <charset val="128"/>
      <scheme val="minor"/>
    </font>
    <font>
      <sz val="11"/>
      <name val="ＭＳ Ｐゴシック"/>
      <family val="3"/>
      <charset val="128"/>
    </font>
    <font>
      <sz val="9"/>
      <color indexed="81"/>
      <name val="MS P ゴシック"/>
      <family val="3"/>
      <charset val="128"/>
    </font>
    <font>
      <b/>
      <sz val="9"/>
      <color indexed="81"/>
      <name val="MS P ゴシック"/>
      <family val="3"/>
      <charset val="128"/>
    </font>
    <font>
      <sz val="8"/>
      <color theme="1"/>
      <name val="游ゴシック"/>
      <family val="3"/>
      <charset val="128"/>
      <scheme val="minor"/>
    </font>
    <font>
      <b/>
      <sz val="11"/>
      <color rgb="FFFF0000"/>
      <name val="游ゴシック"/>
      <family val="3"/>
      <charset val="128"/>
      <scheme val="minor"/>
    </font>
    <font>
      <b/>
      <sz val="9"/>
      <color theme="1"/>
      <name val="游ゴシック"/>
      <family val="3"/>
      <charset val="128"/>
      <scheme val="minor"/>
    </font>
    <font>
      <b/>
      <sz val="11"/>
      <color theme="1"/>
      <name val="游ゴシック"/>
      <family val="2"/>
      <charset val="128"/>
      <scheme val="minor"/>
    </font>
    <font>
      <b/>
      <sz val="11"/>
      <color theme="1"/>
      <name val="游ゴシック"/>
      <family val="3"/>
      <charset val="128"/>
      <scheme val="minor"/>
    </font>
    <font>
      <sz val="7"/>
      <color theme="1"/>
      <name val="游ゴシック"/>
      <family val="2"/>
      <charset val="128"/>
      <scheme val="minor"/>
    </font>
    <font>
      <sz val="7"/>
      <color theme="1"/>
      <name val="游ゴシック"/>
      <family val="3"/>
      <charset val="128"/>
      <scheme val="minor"/>
    </font>
    <font>
      <b/>
      <sz val="8"/>
      <color theme="1"/>
      <name val="游ゴシック"/>
      <family val="2"/>
      <charset val="128"/>
      <scheme val="minor"/>
    </font>
    <font>
      <sz val="5"/>
      <color theme="1"/>
      <name val="游ゴシック"/>
      <family val="2"/>
      <charset val="128"/>
      <scheme val="minor"/>
    </font>
    <font>
      <b/>
      <sz val="14"/>
      <color theme="1"/>
      <name val="游ゴシック"/>
      <family val="3"/>
      <charset val="128"/>
      <scheme val="minor"/>
    </font>
    <font>
      <sz val="10"/>
      <color theme="1"/>
      <name val="游ゴシック"/>
      <family val="2"/>
      <charset val="128"/>
      <scheme val="minor"/>
    </font>
    <font>
      <b/>
      <sz val="8"/>
      <color indexed="81"/>
      <name val="MS P ゴシック"/>
      <family val="3"/>
      <charset val="128"/>
    </font>
  </fonts>
  <fills count="6">
    <fill>
      <patternFill patternType="none"/>
    </fill>
    <fill>
      <patternFill patternType="gray125"/>
    </fill>
    <fill>
      <patternFill patternType="solid">
        <fgColor theme="5" tint="0.59999389629810485"/>
        <bgColor indexed="64"/>
      </patternFill>
    </fill>
    <fill>
      <patternFill patternType="solid">
        <fgColor rgb="FFFFFF66"/>
        <bgColor indexed="64"/>
      </patternFill>
    </fill>
    <fill>
      <patternFill patternType="solid">
        <fgColor rgb="FF99FF66"/>
        <bgColor indexed="64"/>
      </patternFill>
    </fill>
    <fill>
      <patternFill patternType="solid">
        <fgColor rgb="FFFF6699"/>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dashed">
        <color indexed="64"/>
      </left>
      <right/>
      <top style="dashed">
        <color indexed="64"/>
      </top>
      <bottom style="dashed">
        <color indexed="64"/>
      </bottom>
      <diagonal/>
    </border>
    <border>
      <left/>
      <right/>
      <top style="dashed">
        <color indexed="64"/>
      </top>
      <bottom style="dashed">
        <color indexed="64"/>
      </bottom>
      <diagonal/>
    </border>
    <border>
      <left/>
      <right style="dashed">
        <color indexed="64"/>
      </right>
      <top style="dashed">
        <color indexed="64"/>
      </top>
      <bottom style="dashed">
        <color indexed="64"/>
      </bottom>
      <diagonal/>
    </border>
  </borders>
  <cellStyleXfs count="6">
    <xf numFmtId="0" fontId="0" fillId="0" borderId="0">
      <alignment vertical="center"/>
    </xf>
    <xf numFmtId="0" fontId="4" fillId="0" borderId="0"/>
    <xf numFmtId="0" fontId="4" fillId="0" borderId="0">
      <alignment vertical="center"/>
    </xf>
    <xf numFmtId="38" fontId="4" fillId="0" borderId="0" applyFont="0" applyFill="0" applyBorder="0" applyAlignment="0" applyProtection="0"/>
    <xf numFmtId="0" fontId="4" fillId="0" borderId="0">
      <alignment vertical="center"/>
    </xf>
    <xf numFmtId="38" fontId="4" fillId="0" borderId="0" applyFont="0" applyFill="0" applyBorder="0" applyAlignment="0" applyProtection="0">
      <alignment vertical="center"/>
    </xf>
  </cellStyleXfs>
  <cellXfs count="135">
    <xf numFmtId="0" fontId="0" fillId="0" borderId="0" xfId="0">
      <alignment vertical="center"/>
    </xf>
    <xf numFmtId="0" fontId="0" fillId="0" borderId="2" xfId="0" applyBorder="1">
      <alignment vertical="center"/>
    </xf>
    <xf numFmtId="0" fontId="0" fillId="0" borderId="5" xfId="0" applyBorder="1">
      <alignment vertical="center"/>
    </xf>
    <xf numFmtId="0" fontId="0" fillId="0" borderId="0" xfId="0" applyBorder="1">
      <alignment vertical="center"/>
    </xf>
    <xf numFmtId="0" fontId="0" fillId="0" borderId="11" xfId="0" applyBorder="1">
      <alignment vertical="center"/>
    </xf>
    <xf numFmtId="0" fontId="3" fillId="0" borderId="0" xfId="0" applyFont="1">
      <alignment vertical="center"/>
    </xf>
    <xf numFmtId="0" fontId="0" fillId="2" borderId="5" xfId="0" applyFont="1" applyFill="1" applyBorder="1" applyAlignment="1">
      <alignment horizontal="center" vertical="center"/>
    </xf>
    <xf numFmtId="0" fontId="0" fillId="0" borderId="5" xfId="0" applyBorder="1" applyAlignment="1">
      <alignment horizontal="center" vertical="center"/>
    </xf>
    <xf numFmtId="0" fontId="0" fillId="0" borderId="6" xfId="0" applyBorder="1">
      <alignment vertical="center"/>
    </xf>
    <xf numFmtId="0" fontId="0" fillId="0" borderId="0" xfId="0" applyFill="1" applyBorder="1" applyAlignment="1">
      <alignment horizontal="center" vertical="center"/>
    </xf>
    <xf numFmtId="0" fontId="0" fillId="0" borderId="0" xfId="0" applyFill="1" applyBorder="1" applyAlignment="1">
      <alignment horizontal="center" vertical="center" shrinkToFit="1"/>
    </xf>
    <xf numFmtId="176" fontId="0" fillId="0" borderId="0" xfId="0" applyNumberFormat="1" applyBorder="1" applyAlignment="1">
      <alignment vertical="center" shrinkToFit="1"/>
    </xf>
    <xf numFmtId="0" fontId="0" fillId="0" borderId="0" xfId="0" applyBorder="1" applyAlignment="1">
      <alignment horizontal="center" vertical="center"/>
    </xf>
    <xf numFmtId="0" fontId="9" fillId="0" borderId="0" xfId="0" applyFont="1" applyAlignment="1">
      <alignment horizontal="center" vertical="center"/>
    </xf>
    <xf numFmtId="177" fontId="0" fillId="0" borderId="5" xfId="0" applyNumberFormat="1" applyBorder="1">
      <alignment vertical="center"/>
    </xf>
    <xf numFmtId="0" fontId="0" fillId="2" borderId="5" xfId="0" applyFill="1" applyBorder="1" applyAlignment="1">
      <alignment horizontal="center" vertical="center" shrinkToFit="1"/>
    </xf>
    <xf numFmtId="0" fontId="0" fillId="2" borderId="6" xfId="0" applyFill="1" applyBorder="1" applyAlignment="1">
      <alignment horizontal="center" vertical="center" shrinkToFit="1"/>
    </xf>
    <xf numFmtId="0" fontId="11" fillId="0" borderId="0" xfId="0" applyFont="1">
      <alignment vertical="center"/>
    </xf>
    <xf numFmtId="0" fontId="0" fillId="0" borderId="14" xfId="0" applyBorder="1">
      <alignment vertical="center"/>
    </xf>
    <xf numFmtId="0" fontId="0" fillId="0" borderId="1" xfId="0" applyBorder="1" applyAlignment="1">
      <alignment vertical="center" shrinkToFit="1"/>
    </xf>
    <xf numFmtId="0" fontId="0" fillId="0" borderId="0" xfId="0" applyAlignment="1">
      <alignment horizontal="center" vertical="center"/>
    </xf>
    <xf numFmtId="0" fontId="3" fillId="0" borderId="0" xfId="0" applyFont="1" applyAlignment="1">
      <alignment horizontal="center" vertical="center"/>
    </xf>
    <xf numFmtId="0" fontId="14" fillId="0" borderId="0" xfId="0" applyFont="1" applyAlignment="1">
      <alignment horizontal="center" vertical="center"/>
    </xf>
    <xf numFmtId="0" fontId="0" fillId="0" borderId="7" xfId="0" applyBorder="1">
      <alignment vertical="center"/>
    </xf>
    <xf numFmtId="0" fontId="0" fillId="0" borderId="8" xfId="0" applyBorder="1">
      <alignment vertical="center"/>
    </xf>
    <xf numFmtId="0" fontId="0" fillId="0" borderId="9" xfId="0" applyBorder="1">
      <alignment vertical="center"/>
    </xf>
    <xf numFmtId="0" fontId="0" fillId="0" borderId="10" xfId="0" applyBorder="1">
      <alignment vertical="center"/>
    </xf>
    <xf numFmtId="0" fontId="0" fillId="0" borderId="12" xfId="0" applyBorder="1">
      <alignment vertical="center"/>
    </xf>
    <xf numFmtId="0" fontId="0" fillId="0" borderId="3" xfId="0" applyBorder="1">
      <alignment vertical="center"/>
    </xf>
    <xf numFmtId="0" fontId="0" fillId="0" borderId="0" xfId="0" applyBorder="1" applyAlignment="1">
      <alignment horizontal="right" vertical="center"/>
    </xf>
    <xf numFmtId="0" fontId="3" fillId="0" borderId="2" xfId="0" applyFont="1" applyBorder="1">
      <alignment vertical="center"/>
    </xf>
    <xf numFmtId="176" fontId="0" fillId="0" borderId="2" xfId="0" applyNumberFormat="1" applyBorder="1" applyAlignment="1">
      <alignment horizontal="center" vertical="center"/>
    </xf>
    <xf numFmtId="176" fontId="0" fillId="0" borderId="2" xfId="0" applyNumberFormat="1" applyBorder="1" applyAlignment="1">
      <alignment vertical="center"/>
    </xf>
    <xf numFmtId="0" fontId="3" fillId="0" borderId="0" xfId="0" applyFont="1" applyBorder="1">
      <alignment vertical="center"/>
    </xf>
    <xf numFmtId="0" fontId="0" fillId="0" borderId="2" xfId="0" applyBorder="1" applyAlignment="1">
      <alignment horizontal="center" vertical="center"/>
    </xf>
    <xf numFmtId="0" fontId="0" fillId="4" borderId="5" xfId="0" applyFill="1" applyBorder="1" applyAlignment="1">
      <alignment vertical="center"/>
    </xf>
    <xf numFmtId="0" fontId="0" fillId="4" borderId="6" xfId="0" applyFill="1" applyBorder="1" applyAlignment="1">
      <alignment vertical="center"/>
    </xf>
    <xf numFmtId="0" fontId="0" fillId="0" borderId="8" xfId="0" applyBorder="1" applyAlignment="1">
      <alignment horizontal="center" vertical="center"/>
    </xf>
    <xf numFmtId="0" fontId="0" fillId="0" borderId="0" xfId="0" applyFill="1" applyBorder="1" applyAlignment="1">
      <alignment vertical="center"/>
    </xf>
    <xf numFmtId="0" fontId="0" fillId="0" borderId="10" xfId="0" applyFill="1" applyBorder="1" applyAlignment="1">
      <alignment vertical="center"/>
    </xf>
    <xf numFmtId="0" fontId="0" fillId="0" borderId="10" xfId="0" applyFill="1" applyBorder="1">
      <alignment vertical="center"/>
    </xf>
    <xf numFmtId="0" fontId="0" fillId="0" borderId="0" xfId="0" applyFill="1" applyBorder="1">
      <alignment vertical="center"/>
    </xf>
    <xf numFmtId="0" fontId="0" fillId="5" borderId="14" xfId="0" applyFill="1" applyBorder="1">
      <alignment vertical="center"/>
    </xf>
    <xf numFmtId="0" fontId="17" fillId="0" borderId="0" xfId="0" applyFont="1">
      <alignment vertical="center"/>
    </xf>
    <xf numFmtId="0" fontId="0" fillId="2" borderId="5" xfId="0" applyFill="1" applyBorder="1" applyAlignment="1">
      <alignment horizontal="center" vertical="center" shrinkToFit="1"/>
    </xf>
    <xf numFmtId="0" fontId="0" fillId="0" borderId="5" xfId="0" applyBorder="1" applyAlignment="1">
      <alignment horizontal="center" vertical="center"/>
    </xf>
    <xf numFmtId="0" fontId="0" fillId="0" borderId="18" xfId="0" applyBorder="1">
      <alignment vertical="center"/>
    </xf>
    <xf numFmtId="0" fontId="11" fillId="0" borderId="0" xfId="0" applyFont="1" applyAlignment="1">
      <alignment vertical="center"/>
    </xf>
    <xf numFmtId="0" fontId="9" fillId="0" borderId="0" xfId="0" applyFont="1" applyAlignment="1">
      <alignment vertical="center"/>
    </xf>
    <xf numFmtId="0" fontId="11" fillId="0" borderId="0" xfId="0" applyFont="1" applyBorder="1" applyAlignment="1">
      <alignment vertical="center"/>
    </xf>
    <xf numFmtId="0" fontId="11" fillId="4" borderId="4" xfId="0" applyFont="1" applyFill="1" applyBorder="1" applyAlignment="1">
      <alignment vertical="center"/>
    </xf>
    <xf numFmtId="0" fontId="0" fillId="0" borderId="4" xfId="0" applyFill="1" applyBorder="1" applyAlignment="1">
      <alignment horizontal="center" vertical="center"/>
    </xf>
    <xf numFmtId="0" fontId="0" fillId="0" borderId="5" xfId="0" applyFill="1" applyBorder="1" applyAlignment="1">
      <alignment horizontal="center" vertical="center"/>
    </xf>
    <xf numFmtId="0" fontId="0" fillId="0" borderId="6" xfId="0" applyFill="1" applyBorder="1" applyAlignment="1">
      <alignment horizontal="center" vertical="center"/>
    </xf>
    <xf numFmtId="0" fontId="0" fillId="3" borderId="4" xfId="0" applyFill="1" applyBorder="1" applyAlignment="1" applyProtection="1">
      <alignment horizontal="left" vertical="center" shrinkToFit="1"/>
      <protection locked="0"/>
    </xf>
    <xf numFmtId="0" fontId="0" fillId="3" borderId="5" xfId="0" applyFill="1" applyBorder="1" applyAlignment="1" applyProtection="1">
      <alignment horizontal="left" vertical="center" shrinkToFit="1"/>
      <protection locked="0"/>
    </xf>
    <xf numFmtId="0" fontId="0" fillId="3" borderId="6" xfId="0" applyFill="1" applyBorder="1" applyAlignment="1" applyProtection="1">
      <alignment horizontal="left" vertical="center" shrinkToFit="1"/>
      <protection locked="0"/>
    </xf>
    <xf numFmtId="176" fontId="0" fillId="3" borderId="7" xfId="0" applyNumberFormat="1" applyFill="1" applyBorder="1" applyAlignment="1" applyProtection="1">
      <alignment vertical="center" shrinkToFit="1"/>
      <protection locked="0"/>
    </xf>
    <xf numFmtId="176" fontId="0" fillId="3" borderId="8" xfId="0" applyNumberFormat="1" applyFill="1" applyBorder="1" applyAlignment="1" applyProtection="1">
      <alignment vertical="center" shrinkToFit="1"/>
      <protection locked="0"/>
    </xf>
    <xf numFmtId="176" fontId="0" fillId="5" borderId="13" xfId="0" applyNumberFormat="1" applyFill="1" applyBorder="1" applyAlignment="1">
      <alignment vertical="center"/>
    </xf>
    <xf numFmtId="0" fontId="0" fillId="5" borderId="15" xfId="0" applyFill="1" applyBorder="1" applyAlignment="1">
      <alignment vertical="center"/>
    </xf>
    <xf numFmtId="176" fontId="0" fillId="3" borderId="5" xfId="0" applyNumberFormat="1" applyFill="1" applyBorder="1" applyAlignment="1" applyProtection="1">
      <alignment vertical="center" shrinkToFit="1"/>
      <protection locked="0"/>
    </xf>
    <xf numFmtId="0" fontId="0" fillId="0" borderId="0" xfId="0" applyBorder="1" applyAlignment="1">
      <alignment vertical="center"/>
    </xf>
    <xf numFmtId="176" fontId="0" fillId="0" borderId="13" xfId="0" applyNumberFormat="1" applyBorder="1" applyAlignment="1">
      <alignment vertical="center"/>
    </xf>
    <xf numFmtId="176" fontId="0" fillId="0" borderId="15" xfId="0" applyNumberFormat="1" applyBorder="1" applyAlignment="1">
      <alignment vertical="center"/>
    </xf>
    <xf numFmtId="176" fontId="0" fillId="0" borderId="1" xfId="0" applyNumberFormat="1" applyBorder="1" applyAlignment="1">
      <alignment horizontal="center" vertical="center"/>
    </xf>
    <xf numFmtId="0" fontId="0" fillId="0" borderId="1" xfId="0" applyBorder="1" applyAlignment="1">
      <alignment horizontal="center" vertical="center"/>
    </xf>
    <xf numFmtId="176" fontId="0" fillId="0" borderId="16" xfId="0" applyNumberFormat="1" applyBorder="1" applyAlignment="1">
      <alignment vertical="center"/>
    </xf>
    <xf numFmtId="176" fontId="0" fillId="0" borderId="17" xfId="0" applyNumberFormat="1" applyBorder="1" applyAlignment="1">
      <alignment vertical="center"/>
    </xf>
    <xf numFmtId="0" fontId="0" fillId="2" borderId="7" xfId="0" applyFill="1" applyBorder="1" applyAlignment="1">
      <alignment horizontal="center" vertical="center" shrinkToFit="1"/>
    </xf>
    <xf numFmtId="0" fontId="0" fillId="2" borderId="8" xfId="0" applyFill="1" applyBorder="1" applyAlignment="1">
      <alignment horizontal="center" vertical="center" shrinkToFit="1"/>
    </xf>
    <xf numFmtId="0" fontId="0" fillId="0" borderId="9" xfId="0" applyBorder="1" applyAlignment="1">
      <alignment vertical="center"/>
    </xf>
    <xf numFmtId="176" fontId="0" fillId="0" borderId="4" xfId="0" applyNumberFormat="1" applyBorder="1" applyAlignment="1">
      <alignment vertical="center"/>
    </xf>
    <xf numFmtId="0" fontId="0" fillId="0" borderId="5" xfId="0" applyBorder="1" applyAlignment="1">
      <alignment vertical="center"/>
    </xf>
    <xf numFmtId="0" fontId="0" fillId="0" borderId="15" xfId="0" applyBorder="1" applyAlignment="1">
      <alignment vertical="center"/>
    </xf>
    <xf numFmtId="3" fontId="11" fillId="0" borderId="0" xfId="0" applyNumberFormat="1" applyFont="1" applyBorder="1" applyAlignment="1">
      <alignment horizontal="right" vertical="center"/>
    </xf>
    <xf numFmtId="0" fontId="11" fillId="0" borderId="0" xfId="0" applyFont="1" applyBorder="1" applyAlignment="1">
      <alignment horizontal="right" vertical="center"/>
    </xf>
    <xf numFmtId="0" fontId="3" fillId="0" borderId="1" xfId="0" applyFont="1" applyBorder="1" applyAlignment="1">
      <alignment horizontal="center" vertical="center"/>
    </xf>
    <xf numFmtId="0" fontId="7" fillId="0" borderId="1" xfId="0" applyFont="1" applyBorder="1" applyAlignment="1">
      <alignment horizontal="center" vertical="center"/>
    </xf>
    <xf numFmtId="176" fontId="0" fillId="0" borderId="1" xfId="0" applyNumberFormat="1" applyBorder="1" applyAlignment="1">
      <alignment vertical="center" shrinkToFit="1"/>
    </xf>
    <xf numFmtId="176" fontId="0" fillId="0" borderId="4" xfId="0" applyNumberFormat="1" applyBorder="1" applyAlignment="1">
      <alignment vertical="center" shrinkToFit="1"/>
    </xf>
    <xf numFmtId="0" fontId="0" fillId="2" borderId="7" xfId="0" applyFill="1" applyBorder="1" applyAlignment="1">
      <alignment horizontal="center" vertical="center"/>
    </xf>
    <xf numFmtId="0" fontId="0" fillId="2" borderId="8" xfId="0" applyFill="1" applyBorder="1" applyAlignment="1">
      <alignment horizontal="center" vertical="center"/>
    </xf>
    <xf numFmtId="0" fontId="0" fillId="2" borderId="9" xfId="0" applyFill="1" applyBorder="1" applyAlignment="1">
      <alignment horizontal="center" vertical="center"/>
    </xf>
    <xf numFmtId="0" fontId="0" fillId="0" borderId="12" xfId="0" applyBorder="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xf numFmtId="3" fontId="0" fillId="0" borderId="4" xfId="0" applyNumberFormat="1" applyBorder="1" applyAlignment="1">
      <alignment vertical="center" shrinkToFit="1"/>
    </xf>
    <xf numFmtId="0" fontId="0" fillId="0" borderId="5" xfId="0" applyBorder="1" applyAlignment="1">
      <alignment vertical="center" shrinkToFit="1"/>
    </xf>
    <xf numFmtId="3" fontId="0" fillId="0" borderId="5" xfId="0" applyNumberFormat="1" applyBorder="1" applyAlignment="1">
      <alignment vertical="center" shrinkToFit="1"/>
    </xf>
    <xf numFmtId="0" fontId="2" fillId="0" borderId="0" xfId="0" applyFont="1" applyAlignment="1">
      <alignment vertical="center" wrapText="1" shrinkToFit="1"/>
    </xf>
    <xf numFmtId="176" fontId="0" fillId="0" borderId="5" xfId="0" applyNumberFormat="1" applyBorder="1" applyAlignment="1">
      <alignment vertical="center" shrinkToFit="1"/>
    </xf>
    <xf numFmtId="176" fontId="0" fillId="3" borderId="1" xfId="0" applyNumberFormat="1" applyFill="1" applyBorder="1" applyAlignment="1" applyProtection="1">
      <alignment vertical="center" shrinkToFit="1"/>
      <protection locked="0"/>
    </xf>
    <xf numFmtId="176" fontId="0" fillId="3" borderId="4" xfId="0" applyNumberFormat="1" applyFill="1" applyBorder="1" applyAlignment="1" applyProtection="1">
      <alignment vertical="center" shrinkToFit="1"/>
      <protection locked="0"/>
    </xf>
    <xf numFmtId="176" fontId="0" fillId="3" borderId="6" xfId="0" applyNumberFormat="1" applyFill="1" applyBorder="1" applyAlignment="1" applyProtection="1">
      <alignment vertical="center" shrinkToFit="1"/>
      <protection locked="0"/>
    </xf>
    <xf numFmtId="176" fontId="0" fillId="0" borderId="4" xfId="0" applyNumberFormat="1" applyBorder="1" applyAlignment="1">
      <alignment horizontal="center" vertical="center" shrinkToFit="1"/>
    </xf>
    <xf numFmtId="0" fontId="0" fillId="0" borderId="5" xfId="0" applyBorder="1" applyAlignment="1">
      <alignment horizontal="center" vertical="center" shrinkToFit="1"/>
    </xf>
    <xf numFmtId="0" fontId="0" fillId="0" borderId="6" xfId="0" applyBorder="1" applyAlignment="1">
      <alignment horizontal="center" vertical="center"/>
    </xf>
    <xf numFmtId="176" fontId="3" fillId="0" borderId="8" xfId="0" applyNumberFormat="1" applyFont="1" applyBorder="1" applyAlignment="1">
      <alignment vertical="center" shrinkToFit="1"/>
    </xf>
    <xf numFmtId="0" fontId="3" fillId="0" borderId="8" xfId="0" applyFont="1" applyBorder="1" applyAlignment="1">
      <alignment vertical="center" shrinkToFit="1"/>
    </xf>
    <xf numFmtId="0" fontId="0" fillId="2" borderId="1" xfId="0" applyFill="1" applyBorder="1" applyAlignment="1">
      <alignment horizontal="center" vertical="center" shrinkToFit="1"/>
    </xf>
    <xf numFmtId="0" fontId="0" fillId="0" borderId="1" xfId="0" applyBorder="1" applyAlignment="1">
      <alignment vertical="center"/>
    </xf>
    <xf numFmtId="0" fontId="12" fillId="0" borderId="0" xfId="0" applyFont="1" applyAlignment="1">
      <alignment vertical="center" wrapText="1" shrinkToFit="1"/>
    </xf>
    <xf numFmtId="0" fontId="13" fillId="0" borderId="0" xfId="0" applyFont="1" applyAlignment="1">
      <alignment vertical="center" wrapText="1" shrinkToFit="1"/>
    </xf>
    <xf numFmtId="0" fontId="0" fillId="2" borderId="4" xfId="0" applyFill="1" applyBorder="1" applyAlignment="1">
      <alignment horizontal="center" vertical="center" shrinkToFit="1"/>
    </xf>
    <xf numFmtId="0" fontId="0" fillId="2" borderId="5" xfId="0" applyFill="1" applyBorder="1" applyAlignment="1">
      <alignment horizontal="center" vertical="center" shrinkToFit="1"/>
    </xf>
    <xf numFmtId="0" fontId="0" fillId="0" borderId="5" xfId="0" applyBorder="1" applyAlignment="1">
      <alignment horizontal="center" vertical="center"/>
    </xf>
    <xf numFmtId="0" fontId="0" fillId="3" borderId="4" xfId="0" applyFill="1" applyBorder="1" applyAlignment="1" applyProtection="1">
      <alignment horizontal="left" vertical="center"/>
      <protection locked="0"/>
    </xf>
    <xf numFmtId="0" fontId="0" fillId="3" borderId="5" xfId="0" applyFill="1" applyBorder="1" applyAlignment="1" applyProtection="1">
      <alignment horizontal="left" vertical="center"/>
      <protection locked="0"/>
    </xf>
    <xf numFmtId="0" fontId="0" fillId="3" borderId="6" xfId="0" applyFill="1" applyBorder="1" applyAlignment="1" applyProtection="1">
      <alignment horizontal="left" vertical="center"/>
      <protection locked="0"/>
    </xf>
    <xf numFmtId="0" fontId="11" fillId="0" borderId="0" xfId="0" applyFont="1" applyAlignment="1">
      <alignment vertical="center" wrapText="1" shrinkToFit="1"/>
    </xf>
    <xf numFmtId="0" fontId="16" fillId="0" borderId="0" xfId="0" applyFont="1" applyAlignment="1">
      <alignment horizontal="center" vertical="center"/>
    </xf>
    <xf numFmtId="0" fontId="11" fillId="3" borderId="1" xfId="0" applyFont="1" applyFill="1" applyBorder="1" applyAlignment="1">
      <alignment vertical="center"/>
    </xf>
    <xf numFmtId="0" fontId="15" fillId="0" borderId="0" xfId="0" applyFont="1" applyAlignment="1">
      <alignment vertical="center" wrapText="1" shrinkToFit="1"/>
    </xf>
    <xf numFmtId="0" fontId="11" fillId="5" borderId="1" xfId="0" applyFont="1" applyFill="1" applyBorder="1" applyAlignment="1">
      <alignment vertical="center"/>
    </xf>
    <xf numFmtId="0" fontId="3" fillId="0" borderId="0" xfId="0" applyFont="1" applyAlignment="1">
      <alignment vertical="center" wrapText="1" shrinkToFit="1"/>
    </xf>
    <xf numFmtId="0" fontId="7" fillId="0" borderId="7" xfId="0" applyFont="1" applyFill="1" applyBorder="1" applyAlignment="1">
      <alignment horizontal="center" vertical="center"/>
    </xf>
    <xf numFmtId="0" fontId="7" fillId="0" borderId="8" xfId="0" applyFont="1" applyFill="1" applyBorder="1" applyAlignment="1">
      <alignment horizontal="center" vertical="center"/>
    </xf>
    <xf numFmtId="0" fontId="7" fillId="0" borderId="9" xfId="0" applyFont="1" applyFill="1" applyBorder="1" applyAlignment="1">
      <alignment horizontal="center" vertical="center"/>
    </xf>
    <xf numFmtId="0" fontId="7" fillId="0" borderId="12" xfId="0" applyFont="1" applyFill="1" applyBorder="1" applyAlignment="1">
      <alignment horizontal="center" vertical="center"/>
    </xf>
    <xf numFmtId="0" fontId="7" fillId="0" borderId="2" xfId="0" applyFont="1" applyFill="1" applyBorder="1" applyAlignment="1">
      <alignment horizontal="center" vertical="center"/>
    </xf>
    <xf numFmtId="0" fontId="7" fillId="0" borderId="3" xfId="0" applyFont="1" applyFill="1" applyBorder="1" applyAlignment="1">
      <alignment horizontal="center" vertical="center"/>
    </xf>
    <xf numFmtId="0" fontId="12" fillId="0" borderId="10" xfId="0" applyFont="1" applyBorder="1" applyAlignment="1">
      <alignment vertical="center" wrapText="1" shrinkToFit="1"/>
    </xf>
    <xf numFmtId="0" fontId="0" fillId="2" borderId="12" xfId="0" applyFill="1" applyBorder="1" applyAlignment="1">
      <alignment horizontal="center" vertical="center"/>
    </xf>
    <xf numFmtId="0" fontId="0" fillId="2" borderId="2" xfId="0" applyFill="1" applyBorder="1" applyAlignment="1">
      <alignment horizontal="center" vertical="center"/>
    </xf>
    <xf numFmtId="0" fontId="0" fillId="2" borderId="3" xfId="0" applyFill="1" applyBorder="1" applyAlignment="1">
      <alignment horizontal="center" vertical="center"/>
    </xf>
    <xf numFmtId="0" fontId="0" fillId="2" borderId="6" xfId="0" applyFill="1" applyBorder="1" applyAlignment="1">
      <alignment horizontal="center" vertical="center" shrinkToFit="1"/>
    </xf>
    <xf numFmtId="0" fontId="3" fillId="2" borderId="7" xfId="0" applyFont="1" applyFill="1" applyBorder="1" applyAlignment="1">
      <alignment horizontal="center" vertical="center" wrapText="1"/>
    </xf>
    <xf numFmtId="0" fontId="3" fillId="2" borderId="8"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2" borderId="12"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3" fillId="2" borderId="3" xfId="0" applyFont="1" applyFill="1" applyBorder="1" applyAlignment="1">
      <alignment horizontal="center" vertical="center" wrapText="1"/>
    </xf>
    <xf numFmtId="176" fontId="0" fillId="0" borderId="4" xfId="0" applyNumberFormat="1" applyBorder="1" applyAlignment="1" applyProtection="1">
      <alignment vertical="center" shrinkToFit="1"/>
      <protection hidden="1"/>
    </xf>
    <xf numFmtId="176" fontId="0" fillId="0" borderId="5" xfId="0" applyNumberFormat="1" applyBorder="1" applyAlignment="1" applyProtection="1">
      <alignment vertical="center" shrinkToFit="1"/>
      <protection hidden="1"/>
    </xf>
  </cellXfs>
  <cellStyles count="6">
    <cellStyle name="桁区切り 2" xfId="3"/>
    <cellStyle name="桁区切り 3" xfId="5"/>
    <cellStyle name="標準" xfId="0" builtinId="0"/>
    <cellStyle name="標準 2" xfId="1"/>
    <cellStyle name="標準 3" xfId="4"/>
    <cellStyle name="標準 5" xfId="2"/>
  </cellStyles>
  <dxfs count="0"/>
  <tableStyles count="0" defaultTableStyle="TableStyleMedium2" defaultPivotStyle="PivotStyleLight16"/>
  <colors>
    <mruColors>
      <color rgb="FFFF6699"/>
      <color rgb="FF00CCFF"/>
      <color rgb="FFFFFF66"/>
      <color rgb="FF99FF66"/>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41</xdr:col>
      <xdr:colOff>219075</xdr:colOff>
      <xdr:row>1</xdr:row>
      <xdr:rowOff>28574</xdr:rowOff>
    </xdr:from>
    <xdr:to>
      <xdr:col>68</xdr:col>
      <xdr:colOff>19050</xdr:colOff>
      <xdr:row>5</xdr:row>
      <xdr:rowOff>219075</xdr:rowOff>
    </xdr:to>
    <xdr:sp macro="" textlink="">
      <xdr:nvSpPr>
        <xdr:cNvPr id="2" name="テキスト ボックス 1">
          <a:extLst>
            <a:ext uri="{FF2B5EF4-FFF2-40B4-BE49-F238E27FC236}">
              <a16:creationId xmlns:a16="http://schemas.microsoft.com/office/drawing/2014/main" id="{6AC517B2-57A7-4D39-97C6-E1F8192D9C10}"/>
            </a:ext>
          </a:extLst>
        </xdr:cNvPr>
        <xdr:cNvSpPr txBox="1"/>
      </xdr:nvSpPr>
      <xdr:spPr>
        <a:xfrm>
          <a:off x="11153775" y="276224"/>
          <a:ext cx="7000875" cy="1104901"/>
        </a:xfrm>
        <a:prstGeom prst="rect">
          <a:avLst/>
        </a:prstGeom>
        <a:solidFill>
          <a:schemeClr val="lt1"/>
        </a:solidFill>
        <a:ln w="28575" cmpd="sng">
          <a:solidFill>
            <a:schemeClr val="accent2">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★国民健康保険税は世帯主様に課税されます。（世帯主様が社会保険、後期高齢者医療制度等に加入されている場合（</a:t>
          </a:r>
          <a:r>
            <a:rPr kumimoji="1" lang="ja-JP" altLang="en-US" sz="1100" b="1">
              <a:solidFill>
                <a:srgbClr val="FF0000"/>
              </a:solidFill>
            </a:rPr>
            <a:t>擬制世帯</a:t>
          </a:r>
          <a:r>
            <a:rPr kumimoji="1" lang="ja-JP" altLang="en-US" sz="1100"/>
            <a:t>）でも、世帯主様に課税されますが、税額については、国民健康保険に加入されている方のみで計算されます。）</a:t>
          </a:r>
        </a:p>
      </xdr:txBody>
    </xdr:sp>
    <xdr:clientData/>
  </xdr:twoCellAnchor>
  <xdr:twoCellAnchor>
    <xdr:from>
      <xdr:col>1</xdr:col>
      <xdr:colOff>152400</xdr:colOff>
      <xdr:row>5</xdr:row>
      <xdr:rowOff>9525</xdr:rowOff>
    </xdr:from>
    <xdr:to>
      <xdr:col>2</xdr:col>
      <xdr:colOff>19050</xdr:colOff>
      <xdr:row>7</xdr:row>
      <xdr:rowOff>0</xdr:rowOff>
    </xdr:to>
    <xdr:sp macro="" textlink="">
      <xdr:nvSpPr>
        <xdr:cNvPr id="10" name="左中かっこ 9">
          <a:extLst>
            <a:ext uri="{FF2B5EF4-FFF2-40B4-BE49-F238E27FC236}">
              <a16:creationId xmlns:a16="http://schemas.microsoft.com/office/drawing/2014/main" id="{58ED17A0-5E40-4498-BB56-E4A1E04FB4D7}"/>
            </a:ext>
          </a:extLst>
        </xdr:cNvPr>
        <xdr:cNvSpPr/>
      </xdr:nvSpPr>
      <xdr:spPr>
        <a:xfrm>
          <a:off x="685800" y="1628775"/>
          <a:ext cx="133350" cy="466725"/>
        </a:xfrm>
        <a:prstGeom prst="leftBrace">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238124</xdr:colOff>
      <xdr:row>5</xdr:row>
      <xdr:rowOff>19050</xdr:rowOff>
    </xdr:from>
    <xdr:to>
      <xdr:col>34</xdr:col>
      <xdr:colOff>152399</xdr:colOff>
      <xdr:row>7</xdr:row>
      <xdr:rowOff>9525</xdr:rowOff>
    </xdr:to>
    <xdr:sp macro="" textlink="">
      <xdr:nvSpPr>
        <xdr:cNvPr id="11" name="左中かっこ 10">
          <a:extLst>
            <a:ext uri="{FF2B5EF4-FFF2-40B4-BE49-F238E27FC236}">
              <a16:creationId xmlns:a16="http://schemas.microsoft.com/office/drawing/2014/main" id="{9F26F790-5DA6-4636-B8D7-122E08CC0015}"/>
            </a:ext>
          </a:extLst>
        </xdr:cNvPr>
        <xdr:cNvSpPr/>
      </xdr:nvSpPr>
      <xdr:spPr>
        <a:xfrm flipH="1">
          <a:off x="9039224" y="1171575"/>
          <a:ext cx="180975" cy="466725"/>
        </a:xfrm>
        <a:prstGeom prst="leftBrace">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editAs="oneCell">
    <xdr:from>
      <xdr:col>41</xdr:col>
      <xdr:colOff>247650</xdr:colOff>
      <xdr:row>7</xdr:row>
      <xdr:rowOff>20644</xdr:rowOff>
    </xdr:from>
    <xdr:to>
      <xdr:col>68</xdr:col>
      <xdr:colOff>28575</xdr:colOff>
      <xdr:row>41</xdr:row>
      <xdr:rowOff>161925</xdr:rowOff>
    </xdr:to>
    <xdr:pic>
      <xdr:nvPicPr>
        <xdr:cNvPr id="8" name="図 7">
          <a:extLst>
            <a:ext uri="{FF2B5EF4-FFF2-40B4-BE49-F238E27FC236}">
              <a16:creationId xmlns:a16="http://schemas.microsoft.com/office/drawing/2014/main" id="{425EAB78-43A8-44C3-A14A-63B0A193E8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182350" y="1658944"/>
          <a:ext cx="6981825" cy="7227881"/>
        </a:xfrm>
        <a:prstGeom prst="rect">
          <a:avLst/>
        </a:prstGeom>
        <a:noFill/>
        <a:ln w="31750">
          <a:solidFill>
            <a:schemeClr val="accent2">
              <a:lumMod val="75000"/>
            </a:schemeClr>
          </a:solidFill>
        </a:ln>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B1:AL98"/>
  <sheetViews>
    <sheetView tabSelected="1" zoomScaleNormal="100" workbookViewId="0">
      <selection activeCell="AJ31" sqref="AJ31"/>
    </sheetView>
  </sheetViews>
  <sheetFormatPr defaultColWidth="3.5" defaultRowHeight="18.75"/>
  <cols>
    <col min="30" max="30" width="3.5" customWidth="1"/>
  </cols>
  <sheetData>
    <row r="1" spans="2:38" ht="19.5" customHeight="1"/>
    <row r="2" spans="2:38" ht="24">
      <c r="B2" s="111" t="s">
        <v>76</v>
      </c>
      <c r="C2" s="111"/>
      <c r="D2" s="111"/>
      <c r="E2" s="111"/>
      <c r="F2" s="111"/>
      <c r="G2" s="111"/>
      <c r="H2" s="111"/>
      <c r="I2" s="111"/>
      <c r="J2" s="111"/>
      <c r="K2" s="111"/>
      <c r="L2" s="111"/>
      <c r="M2" s="111"/>
      <c r="N2" s="111"/>
      <c r="O2" s="111"/>
      <c r="P2" s="111"/>
      <c r="Q2" s="111"/>
      <c r="R2" s="111"/>
      <c r="S2" s="111"/>
      <c r="T2" s="111"/>
      <c r="U2" s="111"/>
      <c r="V2" s="111"/>
      <c r="W2" s="111"/>
      <c r="X2" s="111"/>
      <c r="Y2" s="111"/>
      <c r="Z2" s="111"/>
      <c r="AA2" s="111"/>
      <c r="AB2" s="111"/>
      <c r="AC2" s="111"/>
      <c r="AD2" s="111"/>
      <c r="AE2" s="111"/>
      <c r="AF2" s="111"/>
      <c r="AG2" s="111"/>
      <c r="AH2" s="111"/>
      <c r="AI2" s="111"/>
      <c r="AJ2" s="111"/>
    </row>
    <row r="3" spans="2:38" ht="10.5" customHeight="1"/>
    <row r="4" spans="2:38">
      <c r="B4" s="110" t="s">
        <v>74</v>
      </c>
      <c r="C4" s="110"/>
      <c r="D4" s="110"/>
      <c r="E4" s="110"/>
      <c r="F4" s="110"/>
      <c r="G4" s="110"/>
      <c r="H4" s="110"/>
      <c r="I4" s="110"/>
      <c r="J4" s="110"/>
      <c r="K4" s="110"/>
      <c r="L4" s="110"/>
      <c r="M4" s="110"/>
      <c r="N4" s="110"/>
      <c r="O4" s="110"/>
      <c r="P4" s="110"/>
      <c r="Q4" s="110"/>
      <c r="R4" s="110"/>
      <c r="S4" s="110"/>
      <c r="T4" s="110"/>
      <c r="U4" s="110"/>
      <c r="V4" s="110"/>
      <c r="W4" s="110"/>
      <c r="X4" s="110"/>
      <c r="Y4" s="110"/>
      <c r="Z4" s="110"/>
      <c r="AA4" s="110"/>
      <c r="AB4" s="110"/>
      <c r="AC4" s="110"/>
      <c r="AD4" s="110"/>
      <c r="AE4" s="110"/>
      <c r="AF4" s="110"/>
      <c r="AG4" s="110"/>
      <c r="AH4" s="110"/>
      <c r="AI4" s="110"/>
      <c r="AJ4" s="110"/>
    </row>
    <row r="5" spans="2:38">
      <c r="B5" s="110"/>
      <c r="C5" s="110"/>
      <c r="D5" s="110"/>
      <c r="E5" s="110"/>
      <c r="F5" s="110"/>
      <c r="G5" s="110"/>
      <c r="H5" s="110"/>
      <c r="I5" s="110"/>
      <c r="J5" s="110"/>
      <c r="K5" s="110"/>
      <c r="L5" s="110"/>
      <c r="M5" s="110"/>
      <c r="N5" s="110"/>
      <c r="O5" s="110"/>
      <c r="P5" s="110"/>
      <c r="Q5" s="110"/>
      <c r="R5" s="110"/>
      <c r="S5" s="110"/>
      <c r="T5" s="110"/>
      <c r="U5" s="110"/>
      <c r="V5" s="110"/>
      <c r="W5" s="110"/>
      <c r="X5" s="110"/>
      <c r="Y5" s="110"/>
      <c r="Z5" s="110"/>
      <c r="AA5" s="110"/>
      <c r="AB5" s="110"/>
      <c r="AC5" s="110"/>
      <c r="AD5" s="110"/>
      <c r="AE5" s="110"/>
      <c r="AF5" s="110"/>
      <c r="AG5" s="110"/>
      <c r="AH5" s="110"/>
      <c r="AI5" s="110"/>
      <c r="AJ5" s="110"/>
    </row>
    <row r="6" spans="2:38">
      <c r="B6" s="17"/>
      <c r="C6" s="47" t="s">
        <v>71</v>
      </c>
      <c r="D6" s="47"/>
      <c r="E6" s="47"/>
      <c r="F6" s="47"/>
      <c r="G6" s="47"/>
      <c r="H6" s="47"/>
      <c r="I6" s="47"/>
      <c r="J6" s="47"/>
      <c r="K6" s="47"/>
      <c r="L6" s="47"/>
      <c r="M6" s="47"/>
      <c r="N6" s="47"/>
      <c r="O6" s="47"/>
      <c r="P6" s="47"/>
      <c r="Q6" s="47"/>
      <c r="R6" s="47"/>
      <c r="S6" s="47"/>
      <c r="T6" s="47"/>
      <c r="U6" s="47"/>
      <c r="V6" s="47" t="s">
        <v>62</v>
      </c>
      <c r="W6" s="47"/>
      <c r="X6" s="47"/>
      <c r="Y6" s="47"/>
      <c r="Z6" s="47"/>
      <c r="AA6" s="47"/>
      <c r="AB6" s="47"/>
      <c r="AC6" s="47"/>
      <c r="AD6" s="47"/>
      <c r="AE6" s="47"/>
      <c r="AF6" s="47"/>
      <c r="AG6" s="47"/>
      <c r="AH6" s="47"/>
      <c r="AI6" s="47"/>
      <c r="AJ6" s="47"/>
    </row>
    <row r="7" spans="2:38">
      <c r="B7" s="17"/>
      <c r="C7" s="47" t="s">
        <v>12</v>
      </c>
      <c r="D7" s="47"/>
      <c r="E7" s="47"/>
      <c r="F7" s="47"/>
      <c r="G7" s="47"/>
      <c r="H7" s="47"/>
      <c r="I7" s="47"/>
      <c r="J7" s="47"/>
      <c r="K7" s="47"/>
      <c r="L7" s="47"/>
      <c r="M7" s="47"/>
      <c r="N7" s="47"/>
      <c r="O7" s="47"/>
      <c r="P7" s="47"/>
      <c r="Q7" s="47"/>
      <c r="R7" s="47"/>
      <c r="S7" s="47"/>
      <c r="T7" s="47"/>
      <c r="U7" s="47"/>
      <c r="V7" s="47" t="s">
        <v>72</v>
      </c>
      <c r="W7" s="47"/>
      <c r="X7" s="47"/>
      <c r="Y7" s="47"/>
      <c r="Z7" s="47"/>
      <c r="AA7" s="47"/>
      <c r="AB7" s="47"/>
      <c r="AC7" s="47"/>
      <c r="AD7" s="47"/>
      <c r="AE7" s="47"/>
      <c r="AF7" s="47"/>
      <c r="AG7" s="47"/>
      <c r="AH7" s="47"/>
      <c r="AI7" s="47"/>
      <c r="AJ7" s="47"/>
    </row>
    <row r="8" spans="2:38">
      <c r="B8" s="47" t="s">
        <v>68</v>
      </c>
      <c r="C8" s="48"/>
      <c r="D8" s="48"/>
      <c r="E8" s="48"/>
      <c r="F8" s="48"/>
      <c r="G8" s="48"/>
      <c r="H8" s="48"/>
      <c r="I8" s="48"/>
      <c r="J8" s="48"/>
      <c r="K8" s="48"/>
      <c r="L8" s="48"/>
      <c r="M8" s="48"/>
      <c r="N8" s="48"/>
      <c r="O8" s="48"/>
      <c r="P8" s="48"/>
      <c r="Q8" s="48"/>
      <c r="R8" s="48"/>
      <c r="S8" s="48"/>
      <c r="T8" s="48"/>
      <c r="U8" s="48"/>
      <c r="V8" s="48"/>
      <c r="W8" s="48"/>
      <c r="X8" s="48"/>
      <c r="Y8" s="48"/>
      <c r="Z8" s="48"/>
      <c r="AA8" s="48"/>
      <c r="AB8" s="48"/>
      <c r="AC8" s="48"/>
      <c r="AD8" s="48"/>
      <c r="AE8" s="48"/>
      <c r="AF8" s="48"/>
      <c r="AG8" s="48"/>
      <c r="AH8" s="48"/>
      <c r="AI8" s="48"/>
      <c r="AJ8" s="48"/>
    </row>
    <row r="9" spans="2:38" ht="8.25" customHeight="1">
      <c r="B9" s="47"/>
      <c r="C9" s="48"/>
      <c r="D9" s="48"/>
      <c r="E9" s="48"/>
      <c r="F9" s="48"/>
      <c r="G9" s="48"/>
      <c r="H9" s="48"/>
      <c r="I9" s="48"/>
      <c r="J9" s="48"/>
      <c r="K9" s="48"/>
      <c r="L9" s="48"/>
      <c r="M9" s="48"/>
      <c r="N9" s="48"/>
      <c r="O9" s="48"/>
      <c r="P9" s="48"/>
      <c r="Q9" s="48"/>
      <c r="R9" s="48"/>
      <c r="S9" s="48"/>
      <c r="T9" s="48"/>
      <c r="U9" s="48"/>
      <c r="V9" s="48"/>
      <c r="W9" s="48"/>
      <c r="X9" s="48"/>
      <c r="Y9" s="48"/>
      <c r="Z9" s="48"/>
      <c r="AA9" s="48"/>
      <c r="AB9" s="48"/>
      <c r="AC9" s="48"/>
      <c r="AD9" s="48"/>
      <c r="AE9" s="48"/>
      <c r="AF9" s="48"/>
      <c r="AG9" s="48"/>
      <c r="AH9" s="48"/>
      <c r="AI9" s="48"/>
      <c r="AJ9" s="48"/>
    </row>
    <row r="10" spans="2:38" ht="16.5" customHeight="1">
      <c r="B10" s="17"/>
      <c r="C10" s="17"/>
      <c r="D10" s="112"/>
      <c r="E10" s="112"/>
      <c r="F10" s="112"/>
      <c r="G10" s="112"/>
      <c r="H10" s="49" t="s">
        <v>13</v>
      </c>
      <c r="I10" s="47"/>
      <c r="J10" s="47"/>
      <c r="K10" s="47"/>
      <c r="L10" s="17"/>
      <c r="M10" s="17"/>
      <c r="N10" s="17"/>
      <c r="O10" s="17"/>
      <c r="P10" s="17"/>
      <c r="Q10" s="114"/>
      <c r="R10" s="114"/>
      <c r="S10" s="114"/>
      <c r="T10" s="114"/>
      <c r="U10" s="17" t="s">
        <v>75</v>
      </c>
      <c r="V10" s="17"/>
      <c r="W10" s="17"/>
      <c r="X10" s="17"/>
      <c r="Y10" s="17"/>
      <c r="Z10" s="17"/>
      <c r="AA10" s="17"/>
      <c r="AB10" s="17"/>
      <c r="AC10" s="17"/>
      <c r="AD10" s="17"/>
      <c r="AE10" s="17"/>
      <c r="AF10" s="17"/>
      <c r="AG10" s="17"/>
      <c r="AH10" s="17"/>
      <c r="AI10" s="17"/>
      <c r="AJ10" s="17"/>
    </row>
    <row r="11" spans="2:38" ht="13.5" customHeight="1"/>
    <row r="12" spans="2:38">
      <c r="B12" s="17" t="s">
        <v>14</v>
      </c>
    </row>
    <row r="13" spans="2:38" ht="16.5" customHeight="1">
      <c r="C13" s="81" t="s">
        <v>15</v>
      </c>
      <c r="D13" s="82"/>
      <c r="E13" s="83"/>
      <c r="F13" s="81" t="s">
        <v>21</v>
      </c>
      <c r="G13" s="82"/>
      <c r="H13" s="82"/>
      <c r="I13" s="83"/>
      <c r="J13" s="104" t="s">
        <v>23</v>
      </c>
      <c r="K13" s="105"/>
      <c r="L13" s="105"/>
      <c r="M13" s="105"/>
      <c r="N13" s="105"/>
      <c r="O13" s="105"/>
      <c r="P13" s="105"/>
      <c r="Q13" s="105"/>
      <c r="R13" s="105"/>
      <c r="S13" s="105"/>
      <c r="T13" s="105"/>
      <c r="U13" s="105"/>
      <c r="V13" s="105"/>
      <c r="W13" s="126"/>
      <c r="X13" s="127" t="s">
        <v>40</v>
      </c>
      <c r="Y13" s="128"/>
      <c r="Z13" s="128"/>
      <c r="AA13" s="128"/>
      <c r="AB13" s="129"/>
      <c r="AC13" s="116" t="s">
        <v>55</v>
      </c>
      <c r="AD13" s="117"/>
      <c r="AE13" s="118"/>
      <c r="AF13" s="116" t="s">
        <v>66</v>
      </c>
      <c r="AG13" s="117"/>
      <c r="AH13" s="118"/>
      <c r="AI13" s="122" t="s">
        <v>34</v>
      </c>
      <c r="AJ13" s="113" t="s">
        <v>54</v>
      </c>
      <c r="AK13" s="115" t="s">
        <v>43</v>
      </c>
      <c r="AL13" s="115" t="s">
        <v>44</v>
      </c>
    </row>
    <row r="14" spans="2:38" ht="17.25" customHeight="1">
      <c r="C14" s="123"/>
      <c r="D14" s="124"/>
      <c r="E14" s="125"/>
      <c r="F14" s="123"/>
      <c r="G14" s="124"/>
      <c r="H14" s="124"/>
      <c r="I14" s="125"/>
      <c r="J14" s="104" t="s">
        <v>63</v>
      </c>
      <c r="K14" s="105"/>
      <c r="L14" s="105"/>
      <c r="M14" s="44"/>
      <c r="N14" s="6" t="s">
        <v>22</v>
      </c>
      <c r="O14" s="105" t="s">
        <v>64</v>
      </c>
      <c r="P14" s="105"/>
      <c r="Q14" s="105"/>
      <c r="R14" s="44"/>
      <c r="S14" s="6" t="s">
        <v>22</v>
      </c>
      <c r="T14" s="105" t="s">
        <v>65</v>
      </c>
      <c r="U14" s="105"/>
      <c r="V14" s="105"/>
      <c r="W14" s="16"/>
      <c r="X14" s="130"/>
      <c r="Y14" s="131"/>
      <c r="Z14" s="131"/>
      <c r="AA14" s="131"/>
      <c r="AB14" s="132"/>
      <c r="AC14" s="119"/>
      <c r="AD14" s="120"/>
      <c r="AE14" s="121"/>
      <c r="AF14" s="119"/>
      <c r="AG14" s="120"/>
      <c r="AH14" s="121"/>
      <c r="AI14" s="122"/>
      <c r="AJ14" s="113"/>
      <c r="AK14" s="115"/>
      <c r="AL14" s="115"/>
    </row>
    <row r="15" spans="2:38" ht="16.5" customHeight="1">
      <c r="C15" s="51" t="s">
        <v>16</v>
      </c>
      <c r="D15" s="52"/>
      <c r="E15" s="53"/>
      <c r="F15" s="54"/>
      <c r="G15" s="55"/>
      <c r="H15" s="55"/>
      <c r="I15" s="56"/>
      <c r="J15" s="93"/>
      <c r="K15" s="61"/>
      <c r="L15" s="61"/>
      <c r="M15" s="2" t="s">
        <v>1</v>
      </c>
      <c r="N15" s="45" t="s">
        <v>22</v>
      </c>
      <c r="O15" s="61"/>
      <c r="P15" s="61"/>
      <c r="Q15" s="61"/>
      <c r="R15" s="2" t="s">
        <v>1</v>
      </c>
      <c r="S15" s="45" t="s">
        <v>22</v>
      </c>
      <c r="T15" s="61"/>
      <c r="U15" s="61"/>
      <c r="V15" s="61"/>
      <c r="W15" s="2" t="s">
        <v>1</v>
      </c>
      <c r="X15" s="133">
        <f>IF(SUM(J15,O15,T15)&lt;=430000,0,IF(SUM(J15,O15,T15)&gt;25000000,SUM(J15,O15,T15),IF(SUM(J15,O15,T15)&gt;24500000,SUM(J15,O15,T15)-150000,IF(SUM(J15,O15,T15)&gt;24000000,SUM(J15,O15,T15)-290000,IF(SUM(J15,O15,T15)&gt;430000,SUM(J15,O15,T15)-430000)))))</f>
        <v>0</v>
      </c>
      <c r="Y15" s="134"/>
      <c r="Z15" s="134"/>
      <c r="AA15" s="134"/>
      <c r="AB15" s="8" t="s">
        <v>1</v>
      </c>
      <c r="AC15" s="80">
        <f>IF(F15="40歳以上65歳未満",X15,0)</f>
        <v>0</v>
      </c>
      <c r="AD15" s="91"/>
      <c r="AE15" s="8" t="s">
        <v>1</v>
      </c>
      <c r="AF15" s="80" t="str">
        <f>IF(F15="18歳未満",SUM(J15,O15,T15),IF(F15="18歳以上40歳未満",SUM(J15,O15,T15),IF(F15="40歳以上65歳未満",SUM(J15,O15,T15),IF(AND(F15="65歳以上",O15&gt;=150000),SUM(J15,O15,T15)-150000,IF(AND(F15="65歳以上",O15&lt;150000),SUM(J15,O15,T15)-O15,"")))))</f>
        <v/>
      </c>
      <c r="AG15" s="91"/>
      <c r="AH15" s="8" t="s">
        <v>1</v>
      </c>
      <c r="AI15" s="21" t="str">
        <f>IF(OR(J15&gt;0,O15&gt;0),1,"0")</f>
        <v>0</v>
      </c>
      <c r="AJ15" s="21">
        <f>IF(F15="40歳以上65歳未満",1,0)</f>
        <v>0</v>
      </c>
      <c r="AK15" s="21">
        <f>IF(F15="18歳未満",1,0)</f>
        <v>0</v>
      </c>
      <c r="AL15" s="5">
        <f>COUNTA(F15:I19)-AK20</f>
        <v>0</v>
      </c>
    </row>
    <row r="16" spans="2:38" ht="16.5" customHeight="1">
      <c r="C16" s="51" t="s">
        <v>17</v>
      </c>
      <c r="D16" s="52"/>
      <c r="E16" s="53"/>
      <c r="F16" s="54"/>
      <c r="G16" s="55"/>
      <c r="H16" s="55"/>
      <c r="I16" s="56"/>
      <c r="J16" s="93"/>
      <c r="K16" s="61"/>
      <c r="L16" s="61"/>
      <c r="M16" s="2" t="s">
        <v>1</v>
      </c>
      <c r="N16" s="45" t="s">
        <v>22</v>
      </c>
      <c r="O16" s="61"/>
      <c r="P16" s="61"/>
      <c r="Q16" s="61"/>
      <c r="R16" s="2" t="s">
        <v>1</v>
      </c>
      <c r="S16" s="45" t="s">
        <v>22</v>
      </c>
      <c r="T16" s="61"/>
      <c r="U16" s="61"/>
      <c r="V16" s="61"/>
      <c r="W16" s="2" t="s">
        <v>1</v>
      </c>
      <c r="X16" s="80">
        <f t="shared" ref="X16:X19" si="0">IF(SUM(J16,O16,T16)&lt;=430000,0,IF(SUM(J16,O16,T16)&gt;25000000,SUM(J16,O16,T16),IF(SUM(J16,O16,T16)&gt;24500000,SUM(J16,O16,T16)-150000,IF(SUM(J16,O16,T16)&gt;24000000,SUM(J16,O16,T16)-290000,IF(SUM(J16,O16,T16)&gt;430000,SUM(J16,O16,T16)-430000)))))</f>
        <v>0</v>
      </c>
      <c r="Y16" s="91"/>
      <c r="Z16" s="91"/>
      <c r="AA16" s="91"/>
      <c r="AB16" s="8" t="s">
        <v>1</v>
      </c>
      <c r="AC16" s="80">
        <f>IF(F16="40歳以上65歳未満",X16,0)</f>
        <v>0</v>
      </c>
      <c r="AD16" s="91"/>
      <c r="AE16" s="8" t="s">
        <v>1</v>
      </c>
      <c r="AF16" s="80" t="str">
        <f>IF(F16="18歳未満",SUM(J16,O16,T16),IF(F16="18歳以上40歳未満",SUM(J16,O16,T16),IF(F16="40歳以上65歳未満",SUM(J16,O16,T16),IF(AND(F16="65歳以上",O16&gt;=150000),SUM(J16,O16,T16)-150000,IF(AND(F16="65歳以上",O16&lt;150000),SUM(J16,O16,T16)-O16,"")))))</f>
        <v/>
      </c>
      <c r="AG16" s="91"/>
      <c r="AH16" s="8" t="s">
        <v>1</v>
      </c>
      <c r="AI16" s="21" t="str">
        <f t="shared" ref="AI16:AI19" si="1">IF(OR(J16&gt;0,O16&gt;0),1,"0")</f>
        <v>0</v>
      </c>
      <c r="AJ16" s="21">
        <f>IF(F16="40歳以上65歳未満",1,0)</f>
        <v>0</v>
      </c>
      <c r="AK16" s="21">
        <f>IF(F16="18歳未満",1,0)</f>
        <v>0</v>
      </c>
      <c r="AL16" s="5"/>
    </row>
    <row r="17" spans="2:38" ht="16.5" customHeight="1">
      <c r="C17" s="51" t="s">
        <v>18</v>
      </c>
      <c r="D17" s="52"/>
      <c r="E17" s="53"/>
      <c r="F17" s="54"/>
      <c r="G17" s="55"/>
      <c r="H17" s="55"/>
      <c r="I17" s="56"/>
      <c r="J17" s="93"/>
      <c r="K17" s="61"/>
      <c r="L17" s="61"/>
      <c r="M17" s="2" t="s">
        <v>1</v>
      </c>
      <c r="N17" s="45" t="s">
        <v>22</v>
      </c>
      <c r="O17" s="61"/>
      <c r="P17" s="61"/>
      <c r="Q17" s="61"/>
      <c r="R17" s="2" t="s">
        <v>1</v>
      </c>
      <c r="S17" s="45" t="s">
        <v>22</v>
      </c>
      <c r="T17" s="61"/>
      <c r="U17" s="61"/>
      <c r="V17" s="61"/>
      <c r="W17" s="2" t="s">
        <v>1</v>
      </c>
      <c r="X17" s="80">
        <f t="shared" si="0"/>
        <v>0</v>
      </c>
      <c r="Y17" s="91"/>
      <c r="Z17" s="91"/>
      <c r="AA17" s="91"/>
      <c r="AB17" s="8" t="s">
        <v>1</v>
      </c>
      <c r="AC17" s="80">
        <f>IF(F17="40歳以上65歳未満",X17,0)</f>
        <v>0</v>
      </c>
      <c r="AD17" s="91"/>
      <c r="AE17" s="8" t="s">
        <v>1</v>
      </c>
      <c r="AF17" s="80" t="str">
        <f>IF(F17="18歳未満",SUM(J17,O17,T17),IF(F17="18歳以上40歳未満",SUM(J17,O17,T17),IF(F17="40歳以上65歳未満",SUM(J17,O17,T17),IF(AND(F17="65歳以上",O17&gt;=150000),SUM(J17,O17,T17)-150000,IF(AND(F17="65歳以上",O17&lt;150000),SUM(J17,O17,T17)-O17,"")))))</f>
        <v/>
      </c>
      <c r="AG17" s="91"/>
      <c r="AH17" s="8" t="s">
        <v>1</v>
      </c>
      <c r="AI17" s="21" t="str">
        <f t="shared" si="1"/>
        <v>0</v>
      </c>
      <c r="AJ17" s="21">
        <f>IF(F17="40歳以上65歳未満",1,0)</f>
        <v>0</v>
      </c>
      <c r="AK17" s="21">
        <f>IF(F17="18歳未満",1,0)</f>
        <v>0</v>
      </c>
      <c r="AL17" s="5"/>
    </row>
    <row r="18" spans="2:38" ht="16.5" customHeight="1">
      <c r="C18" s="51" t="s">
        <v>19</v>
      </c>
      <c r="D18" s="52"/>
      <c r="E18" s="53"/>
      <c r="F18" s="54"/>
      <c r="G18" s="55"/>
      <c r="H18" s="55"/>
      <c r="I18" s="56"/>
      <c r="J18" s="57"/>
      <c r="K18" s="58"/>
      <c r="L18" s="58"/>
      <c r="M18" s="2" t="s">
        <v>1</v>
      </c>
      <c r="N18" s="7" t="s">
        <v>22</v>
      </c>
      <c r="O18" s="58"/>
      <c r="P18" s="58"/>
      <c r="Q18" s="58"/>
      <c r="R18" s="2" t="s">
        <v>1</v>
      </c>
      <c r="S18" s="7" t="s">
        <v>22</v>
      </c>
      <c r="T18" s="58"/>
      <c r="U18" s="58"/>
      <c r="V18" s="58"/>
      <c r="W18" s="2" t="s">
        <v>1</v>
      </c>
      <c r="X18" s="80">
        <f t="shared" si="0"/>
        <v>0</v>
      </c>
      <c r="Y18" s="91"/>
      <c r="Z18" s="91"/>
      <c r="AA18" s="91"/>
      <c r="AB18" s="8" t="s">
        <v>1</v>
      </c>
      <c r="AC18" s="79">
        <f>IF(F18="40歳以上65歳未満",X18,0)</f>
        <v>0</v>
      </c>
      <c r="AD18" s="80"/>
      <c r="AE18" s="8" t="s">
        <v>1</v>
      </c>
      <c r="AF18" s="79" t="str">
        <f t="shared" ref="AF18:AF19" si="2">IF(F18="18歳未満",SUM(J18,O18,T18),IF(F18="18歳以上40歳未満",SUM(J18,O18,T18),IF(F18="40歳以上65歳未満",SUM(J18,O18,T18),IF(AND(F18="65歳以上",O18&gt;=150000),SUM(J18,O18,T18)-150000,IF(AND(F18="65歳以上",O18&lt;150000),SUM(J18,O18,T18)-O18,"")))))</f>
        <v/>
      </c>
      <c r="AG18" s="80"/>
      <c r="AH18" s="8" t="s">
        <v>1</v>
      </c>
      <c r="AI18" s="21" t="str">
        <f t="shared" si="1"/>
        <v>0</v>
      </c>
      <c r="AJ18" s="21">
        <f>IF(F18="40歳以上65歳未満",1,0)</f>
        <v>0</v>
      </c>
      <c r="AK18" s="21">
        <f>IF(F18="18歳未満",1,0)</f>
        <v>0</v>
      </c>
      <c r="AL18" s="5"/>
    </row>
    <row r="19" spans="2:38" ht="16.5" customHeight="1">
      <c r="C19" s="51" t="s">
        <v>20</v>
      </c>
      <c r="D19" s="52"/>
      <c r="E19" s="53"/>
      <c r="F19" s="54"/>
      <c r="G19" s="55"/>
      <c r="H19" s="55"/>
      <c r="I19" s="56"/>
      <c r="J19" s="92"/>
      <c r="K19" s="92"/>
      <c r="L19" s="93"/>
      <c r="M19" s="2" t="s">
        <v>1</v>
      </c>
      <c r="N19" s="7" t="s">
        <v>22</v>
      </c>
      <c r="O19" s="94"/>
      <c r="P19" s="92"/>
      <c r="Q19" s="93"/>
      <c r="R19" s="2" t="s">
        <v>1</v>
      </c>
      <c r="S19" s="7" t="s">
        <v>22</v>
      </c>
      <c r="T19" s="61"/>
      <c r="U19" s="61"/>
      <c r="V19" s="61"/>
      <c r="W19" s="8" t="s">
        <v>1</v>
      </c>
      <c r="X19" s="80">
        <f t="shared" si="0"/>
        <v>0</v>
      </c>
      <c r="Y19" s="91"/>
      <c r="Z19" s="91"/>
      <c r="AA19" s="91"/>
      <c r="AB19" s="8" t="s">
        <v>1</v>
      </c>
      <c r="AC19" s="79">
        <f>IF(F19="40歳以上65歳未満",X19,0)</f>
        <v>0</v>
      </c>
      <c r="AD19" s="80"/>
      <c r="AE19" s="8" t="s">
        <v>1</v>
      </c>
      <c r="AF19" s="79" t="str">
        <f t="shared" si="2"/>
        <v/>
      </c>
      <c r="AG19" s="80"/>
      <c r="AH19" s="8" t="s">
        <v>1</v>
      </c>
      <c r="AI19" s="21" t="str">
        <f t="shared" si="1"/>
        <v>0</v>
      </c>
      <c r="AJ19" s="21">
        <f>IF(F19="40歳以上65歳未満",1,0)</f>
        <v>0</v>
      </c>
      <c r="AK19" s="21">
        <f>IF(F19="18歳未満",1,0)</f>
        <v>0</v>
      </c>
      <c r="AL19" s="5"/>
    </row>
    <row r="20" spans="2:38" ht="10.5" customHeight="1">
      <c r="C20" s="9"/>
      <c r="D20" s="9"/>
      <c r="E20" s="9"/>
      <c r="F20" s="10"/>
      <c r="G20" s="10"/>
      <c r="H20" s="10"/>
      <c r="I20" s="10"/>
      <c r="J20" s="11"/>
      <c r="K20" s="11"/>
      <c r="L20" s="11"/>
      <c r="M20" s="3"/>
      <c r="N20" s="12"/>
      <c r="O20" s="11"/>
      <c r="P20" s="11"/>
      <c r="Q20" s="11"/>
      <c r="R20" s="11"/>
      <c r="S20" s="11"/>
      <c r="T20" s="11"/>
      <c r="U20" s="11"/>
      <c r="V20" s="11"/>
      <c r="W20" s="3"/>
      <c r="X20" s="98">
        <f>SUM(X15:AA19)</f>
        <v>0</v>
      </c>
      <c r="Y20" s="99"/>
      <c r="Z20" s="99"/>
      <c r="AA20" s="99"/>
      <c r="AB20" s="3"/>
      <c r="AC20" s="3"/>
      <c r="AD20" s="3"/>
      <c r="AI20" s="22">
        <f>SUM(AI15:AI19)</f>
        <v>0</v>
      </c>
      <c r="AJ20" s="22">
        <f>SUM(AJ15:AJ19)</f>
        <v>0</v>
      </c>
      <c r="AK20" s="22">
        <f>SUM(AK15:AK19)</f>
        <v>0</v>
      </c>
      <c r="AL20" s="5"/>
    </row>
    <row r="21" spans="2:38">
      <c r="B21" s="17" t="s">
        <v>35</v>
      </c>
      <c r="C21" s="9"/>
      <c r="D21" s="9"/>
      <c r="E21" s="9"/>
      <c r="F21" s="10"/>
      <c r="G21" s="10"/>
      <c r="H21" s="10"/>
      <c r="I21" s="10"/>
      <c r="J21" s="11"/>
      <c r="K21" s="11"/>
      <c r="L21" s="11"/>
      <c r="M21" s="3"/>
      <c r="N21" s="12"/>
      <c r="O21" s="11"/>
      <c r="P21" s="11"/>
      <c r="Q21" s="11"/>
      <c r="R21" s="11"/>
      <c r="S21" s="11"/>
      <c r="T21" s="11"/>
      <c r="U21" s="11"/>
      <c r="V21" s="11"/>
      <c r="W21" s="3"/>
      <c r="X21" s="11"/>
      <c r="Y21" s="11"/>
      <c r="Z21" s="11"/>
      <c r="AA21" s="11"/>
      <c r="AB21" s="3"/>
      <c r="AD21" s="13"/>
    </row>
    <row r="22" spans="2:38" ht="16.5" customHeight="1">
      <c r="C22" s="81" t="s">
        <v>36</v>
      </c>
      <c r="D22" s="82"/>
      <c r="E22" s="83"/>
      <c r="F22" s="81" t="s">
        <v>21</v>
      </c>
      <c r="G22" s="82"/>
      <c r="H22" s="82"/>
      <c r="I22" s="83"/>
      <c r="J22" s="100" t="s">
        <v>23</v>
      </c>
      <c r="K22" s="100"/>
      <c r="L22" s="100"/>
      <c r="M22" s="100"/>
      <c r="N22" s="101"/>
      <c r="O22" s="101"/>
      <c r="P22" s="101"/>
      <c r="Q22" s="101"/>
      <c r="R22" s="101"/>
      <c r="S22" s="101"/>
      <c r="T22" s="101"/>
      <c r="U22" s="101"/>
      <c r="V22" s="101"/>
      <c r="W22" s="101"/>
      <c r="X22" s="77" t="s">
        <v>67</v>
      </c>
      <c r="Y22" s="78"/>
      <c r="Z22" s="78"/>
      <c r="AA22" s="102" t="s">
        <v>34</v>
      </c>
      <c r="AC22" s="13"/>
    </row>
    <row r="23" spans="2:38" ht="16.5" customHeight="1">
      <c r="C23" s="84"/>
      <c r="D23" s="85"/>
      <c r="E23" s="86"/>
      <c r="F23" s="84"/>
      <c r="G23" s="85"/>
      <c r="H23" s="85"/>
      <c r="I23" s="86"/>
      <c r="J23" s="104" t="s">
        <v>63</v>
      </c>
      <c r="K23" s="105"/>
      <c r="L23" s="105"/>
      <c r="M23" s="105"/>
      <c r="N23" s="6" t="s">
        <v>22</v>
      </c>
      <c r="O23" s="105" t="s">
        <v>64</v>
      </c>
      <c r="P23" s="96"/>
      <c r="Q23" s="96"/>
      <c r="R23" s="15"/>
      <c r="S23" s="6" t="s">
        <v>22</v>
      </c>
      <c r="T23" s="105" t="s">
        <v>65</v>
      </c>
      <c r="U23" s="96"/>
      <c r="V23" s="96"/>
      <c r="W23" s="16"/>
      <c r="X23" s="78"/>
      <c r="Y23" s="78"/>
      <c r="Z23" s="78"/>
      <c r="AA23" s="103"/>
      <c r="AC23" s="13"/>
    </row>
    <row r="24" spans="2:38" ht="16.5" customHeight="1">
      <c r="C24" s="51" t="s">
        <v>36</v>
      </c>
      <c r="D24" s="106"/>
      <c r="E24" s="97"/>
      <c r="F24" s="107"/>
      <c r="G24" s="108"/>
      <c r="H24" s="108"/>
      <c r="I24" s="109"/>
      <c r="J24" s="93"/>
      <c r="K24" s="61"/>
      <c r="L24" s="61"/>
      <c r="M24" s="2" t="s">
        <v>1</v>
      </c>
      <c r="N24" s="7" t="s">
        <v>22</v>
      </c>
      <c r="O24" s="61"/>
      <c r="P24" s="61"/>
      <c r="Q24" s="61"/>
      <c r="R24" s="2" t="s">
        <v>1</v>
      </c>
      <c r="S24" s="7" t="s">
        <v>22</v>
      </c>
      <c r="T24" s="61"/>
      <c r="U24" s="61"/>
      <c r="V24" s="61"/>
      <c r="W24" s="8" t="s">
        <v>1</v>
      </c>
      <c r="X24" s="79">
        <f>IF(AND(F24="65歳以上",O24&gt;=150000),SUM(J24,O24,T24)-150000,IF(AND(F24="65歳以上",O24&lt;150000),SUM(J24,O24,T24)-O24,IF(F24="",SUM(J24,O24,T24),)))</f>
        <v>0</v>
      </c>
      <c r="Y24" s="80"/>
      <c r="Z24" s="8" t="s">
        <v>1</v>
      </c>
      <c r="AA24" s="21" t="str">
        <f>IF(J24&gt;0,1,"0")</f>
        <v>0</v>
      </c>
      <c r="AC24" s="13"/>
    </row>
    <row r="25" spans="2:38">
      <c r="C25" s="9"/>
      <c r="D25" s="9"/>
      <c r="E25" s="9"/>
      <c r="F25" s="37"/>
      <c r="G25" s="37"/>
      <c r="H25" s="37"/>
      <c r="I25" s="37"/>
      <c r="J25" s="11"/>
      <c r="K25" s="11"/>
      <c r="L25" s="11"/>
      <c r="M25" s="3"/>
      <c r="N25" s="12"/>
      <c r="O25" s="11"/>
      <c r="P25" s="11"/>
      <c r="Q25" s="11"/>
      <c r="R25" s="11"/>
      <c r="S25" s="11"/>
      <c r="T25" s="11"/>
      <c r="U25" s="11"/>
      <c r="V25" s="11"/>
      <c r="W25" s="3"/>
      <c r="X25" s="11"/>
      <c r="Y25" s="11"/>
      <c r="Z25" s="11"/>
      <c r="AA25" s="11"/>
      <c r="AB25" s="3"/>
      <c r="AD25" s="13"/>
    </row>
    <row r="26" spans="2:38">
      <c r="B26" s="17" t="s">
        <v>24</v>
      </c>
    </row>
    <row r="27" spans="2:38" ht="16.5" customHeight="1">
      <c r="C27" s="69" t="s">
        <v>30</v>
      </c>
      <c r="D27" s="70"/>
      <c r="E27" s="70"/>
      <c r="F27" s="70"/>
      <c r="G27" s="71"/>
      <c r="I27" s="69" t="s">
        <v>9</v>
      </c>
      <c r="J27" s="70"/>
      <c r="K27" s="70"/>
      <c r="L27" s="70"/>
      <c r="M27" s="71"/>
    </row>
    <row r="28" spans="2:38" ht="16.5" customHeight="1">
      <c r="C28" s="80">
        <f>SUM(AF15:AG19,X24)</f>
        <v>0</v>
      </c>
      <c r="D28" s="88"/>
      <c r="E28" s="88"/>
      <c r="F28" s="88"/>
      <c r="G28" s="8" t="s">
        <v>1</v>
      </c>
      <c r="I28" s="95" t="str">
        <f>IF(C28&gt;V33,"軽減なし",IF(AND(C28&gt;V32,C28&lt;=V33),"2割軽減",IF(AND(C28&gt;V31,C28&lt;=V32),"5割軽減",IF(C28&lt;=V31,"7割軽減"))))</f>
        <v>7割軽減</v>
      </c>
      <c r="J28" s="96"/>
      <c r="K28" s="96"/>
      <c r="L28" s="96"/>
      <c r="M28" s="97"/>
    </row>
    <row r="30" spans="2:38">
      <c r="B30" s="90" t="s">
        <v>26</v>
      </c>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row>
    <row r="31" spans="2:38">
      <c r="C31" s="87">
        <v>430000</v>
      </c>
      <c r="D31" s="88"/>
      <c r="E31" s="2" t="s">
        <v>25</v>
      </c>
      <c r="F31" s="2" t="s">
        <v>27</v>
      </c>
      <c r="G31" s="89">
        <v>0</v>
      </c>
      <c r="H31" s="88"/>
      <c r="I31" s="7" t="s">
        <v>29</v>
      </c>
      <c r="J31" s="2">
        <f>COUNTA($F$15:$I$19)</f>
        <v>0</v>
      </c>
      <c r="K31" s="2" t="s">
        <v>2</v>
      </c>
      <c r="L31" s="2" t="s">
        <v>28</v>
      </c>
      <c r="M31" s="2" t="s">
        <v>22</v>
      </c>
      <c r="N31" s="2" t="s">
        <v>27</v>
      </c>
      <c r="O31" s="89">
        <v>100000</v>
      </c>
      <c r="P31" s="88"/>
      <c r="Q31" s="2" t="s">
        <v>10</v>
      </c>
      <c r="R31" s="14">
        <f>IF($AI$20+$AA$24=0,0,$AI$20+$AA$24-1)</f>
        <v>0</v>
      </c>
      <c r="S31" s="2" t="s">
        <v>2</v>
      </c>
      <c r="T31" s="2" t="s">
        <v>28</v>
      </c>
      <c r="U31" s="2" t="s">
        <v>11</v>
      </c>
      <c r="V31" s="89">
        <f>C31+(O31*R31)</f>
        <v>430000</v>
      </c>
      <c r="W31" s="88"/>
      <c r="X31" s="88"/>
      <c r="Y31" s="2" t="s">
        <v>1</v>
      </c>
      <c r="Z31" s="2" t="s">
        <v>31</v>
      </c>
      <c r="AA31" s="2"/>
      <c r="AB31" s="2"/>
      <c r="AC31" s="2"/>
      <c r="AD31" s="2"/>
      <c r="AE31" s="2"/>
      <c r="AF31" s="2"/>
      <c r="AG31" s="8"/>
    </row>
    <row r="32" spans="2:38">
      <c r="C32" s="87">
        <v>430000</v>
      </c>
      <c r="D32" s="88"/>
      <c r="E32" s="2" t="s">
        <v>25</v>
      </c>
      <c r="F32" s="2" t="s">
        <v>27</v>
      </c>
      <c r="G32" s="89">
        <v>295000</v>
      </c>
      <c r="H32" s="88"/>
      <c r="I32" s="7" t="s">
        <v>29</v>
      </c>
      <c r="J32" s="2">
        <f>COUNTA($F$15:$I$19)</f>
        <v>0</v>
      </c>
      <c r="K32" s="2" t="s">
        <v>2</v>
      </c>
      <c r="L32" s="2" t="s">
        <v>28</v>
      </c>
      <c r="M32" s="2" t="s">
        <v>22</v>
      </c>
      <c r="N32" s="2" t="s">
        <v>27</v>
      </c>
      <c r="O32" s="89">
        <v>100000</v>
      </c>
      <c r="P32" s="88"/>
      <c r="Q32" s="2" t="s">
        <v>10</v>
      </c>
      <c r="R32" s="14">
        <f>IF($AI$20+$AA$24=0,0,$AI$20+$AA$24-1)</f>
        <v>0</v>
      </c>
      <c r="S32" s="2" t="s">
        <v>2</v>
      </c>
      <c r="T32" s="2" t="s">
        <v>28</v>
      </c>
      <c r="U32" s="2" t="s">
        <v>11</v>
      </c>
      <c r="V32" s="89">
        <f>C32+(G32*J32)+(O32*R32)</f>
        <v>430000</v>
      </c>
      <c r="W32" s="88"/>
      <c r="X32" s="88"/>
      <c r="Y32" s="2" t="s">
        <v>1</v>
      </c>
      <c r="Z32" s="2" t="s">
        <v>32</v>
      </c>
      <c r="AA32" s="2"/>
      <c r="AB32" s="2"/>
      <c r="AC32" s="2"/>
      <c r="AD32" s="2"/>
      <c r="AE32" s="2"/>
      <c r="AF32" s="2"/>
      <c r="AG32" s="8"/>
    </row>
    <row r="33" spans="2:36">
      <c r="C33" s="87">
        <v>430000</v>
      </c>
      <c r="D33" s="88"/>
      <c r="E33" s="2" t="s">
        <v>25</v>
      </c>
      <c r="F33" s="2" t="s">
        <v>27</v>
      </c>
      <c r="G33" s="89">
        <v>545000</v>
      </c>
      <c r="H33" s="88"/>
      <c r="I33" s="7" t="s">
        <v>10</v>
      </c>
      <c r="J33" s="2">
        <f>COUNTA($F$15:$I$19)</f>
        <v>0</v>
      </c>
      <c r="K33" s="2" t="s">
        <v>2</v>
      </c>
      <c r="L33" s="2" t="s">
        <v>28</v>
      </c>
      <c r="M33" s="2" t="s">
        <v>22</v>
      </c>
      <c r="N33" s="2" t="s">
        <v>27</v>
      </c>
      <c r="O33" s="89">
        <v>100000</v>
      </c>
      <c r="P33" s="88"/>
      <c r="Q33" s="2" t="s">
        <v>10</v>
      </c>
      <c r="R33" s="14">
        <f>IF($AI$20+$AA$24=0,0,$AI$20+$AA$24-1)</f>
        <v>0</v>
      </c>
      <c r="S33" s="2" t="s">
        <v>2</v>
      </c>
      <c r="T33" s="2" t="s">
        <v>28</v>
      </c>
      <c r="U33" s="2" t="s">
        <v>11</v>
      </c>
      <c r="V33" s="89">
        <f>C33+(G33*J33)+(O33*R33)</f>
        <v>430000</v>
      </c>
      <c r="W33" s="88"/>
      <c r="X33" s="88"/>
      <c r="Y33" s="2" t="s">
        <v>1</v>
      </c>
      <c r="Z33" s="2" t="s">
        <v>33</v>
      </c>
      <c r="AA33" s="2"/>
      <c r="AB33" s="2"/>
      <c r="AC33" s="2"/>
      <c r="AD33" s="2"/>
      <c r="AE33" s="2"/>
      <c r="AF33" s="2"/>
      <c r="AG33" s="8"/>
    </row>
    <row r="34" spans="2:36" ht="9" customHeight="1"/>
    <row r="35" spans="2:36">
      <c r="B35" s="17" t="s">
        <v>69</v>
      </c>
    </row>
    <row r="36" spans="2:36">
      <c r="B36" s="50" t="s">
        <v>37</v>
      </c>
      <c r="C36" s="35"/>
      <c r="D36" s="35"/>
      <c r="E36" s="35"/>
      <c r="F36" s="35"/>
      <c r="G36" s="35"/>
      <c r="H36" s="35"/>
      <c r="I36" s="35"/>
      <c r="J36" s="35"/>
      <c r="K36" s="35"/>
      <c r="L36" s="35"/>
      <c r="M36" s="35"/>
      <c r="N36" s="35"/>
      <c r="O36" s="35"/>
      <c r="P36" s="35"/>
      <c r="Q36" s="35"/>
      <c r="R36" s="35"/>
      <c r="S36" s="35"/>
      <c r="T36" s="35"/>
      <c r="U36" s="35"/>
      <c r="V36" s="35"/>
      <c r="W36" s="35"/>
      <c r="X36" s="35"/>
      <c r="Y36" s="35"/>
      <c r="Z36" s="35"/>
      <c r="AA36" s="35"/>
      <c r="AB36" s="35"/>
      <c r="AC36" s="35"/>
      <c r="AD36" s="35"/>
      <c r="AE36" s="35"/>
      <c r="AF36" s="35"/>
      <c r="AG36" s="36"/>
      <c r="AH36" s="38"/>
      <c r="AI36" s="38"/>
      <c r="AJ36" s="38"/>
    </row>
    <row r="37" spans="2:36">
      <c r="B37" s="23" t="s">
        <v>38</v>
      </c>
      <c r="C37" s="24" t="s">
        <v>4</v>
      </c>
      <c r="D37" s="24"/>
      <c r="E37" s="24"/>
      <c r="F37" s="24"/>
      <c r="G37" s="24"/>
      <c r="H37" s="24"/>
      <c r="I37" s="24"/>
      <c r="J37" s="24"/>
      <c r="K37" s="24"/>
      <c r="L37" s="24"/>
      <c r="M37" s="24"/>
      <c r="N37" s="24"/>
      <c r="O37" s="24"/>
      <c r="P37" s="24"/>
      <c r="Q37" s="24"/>
      <c r="R37" s="24"/>
      <c r="S37" s="24"/>
      <c r="T37" s="24"/>
      <c r="U37" s="24"/>
      <c r="V37" s="24"/>
      <c r="W37" s="24"/>
      <c r="X37" s="24"/>
      <c r="Y37" s="24"/>
      <c r="Z37" s="24"/>
      <c r="AA37" s="24"/>
      <c r="AB37" s="24"/>
      <c r="AC37" s="24"/>
      <c r="AD37" s="24"/>
      <c r="AE37" s="24"/>
      <c r="AF37" s="24"/>
      <c r="AG37" s="4"/>
      <c r="AH37" s="3"/>
      <c r="AI37" s="3"/>
      <c r="AJ37" s="3"/>
    </row>
    <row r="38" spans="2:36" ht="14.45" customHeight="1" thickBot="1">
      <c r="B38" s="26"/>
      <c r="C38" s="69" t="s">
        <v>39</v>
      </c>
      <c r="D38" s="70"/>
      <c r="E38" s="70"/>
      <c r="F38" s="70"/>
      <c r="G38" s="71"/>
      <c r="H38" s="3"/>
      <c r="I38" s="3"/>
      <c r="J38" s="3"/>
      <c r="K38" s="3"/>
      <c r="L38" s="3"/>
      <c r="M38" s="3"/>
      <c r="N38" s="3"/>
      <c r="O38" s="3"/>
      <c r="P38" s="3"/>
      <c r="Q38" s="3"/>
      <c r="R38" s="3"/>
      <c r="S38" s="3"/>
      <c r="T38" s="3"/>
      <c r="U38" s="3"/>
      <c r="V38" s="3"/>
      <c r="W38" s="3"/>
      <c r="X38" s="3"/>
      <c r="Y38" s="3"/>
      <c r="Z38" s="3"/>
      <c r="AA38" s="3"/>
      <c r="AB38" s="3"/>
      <c r="AC38" s="3"/>
      <c r="AD38" s="3"/>
      <c r="AE38" s="3"/>
      <c r="AF38" s="3"/>
      <c r="AG38" s="4"/>
      <c r="AH38" s="3"/>
      <c r="AI38" s="3"/>
      <c r="AJ38" s="3"/>
    </row>
    <row r="39" spans="2:36" ht="16.5" customHeight="1" thickBot="1">
      <c r="B39" s="26"/>
      <c r="C39" s="72">
        <f>SUM(X15,X16,X17,X18,X19)</f>
        <v>0</v>
      </c>
      <c r="D39" s="73"/>
      <c r="E39" s="73"/>
      <c r="F39" s="73"/>
      <c r="G39" s="8" t="s">
        <v>1</v>
      </c>
      <c r="H39" s="3" t="s">
        <v>41</v>
      </c>
      <c r="I39" s="3"/>
      <c r="J39" s="3"/>
      <c r="K39" s="3"/>
      <c r="L39" s="3"/>
      <c r="M39" s="3"/>
      <c r="N39" s="3"/>
      <c r="O39" s="3" t="s">
        <v>11</v>
      </c>
      <c r="P39" s="63">
        <f>ROUNDDOWN(C39*0.066,0)</f>
        <v>0</v>
      </c>
      <c r="Q39" s="74"/>
      <c r="R39" s="74"/>
      <c r="S39" s="74"/>
      <c r="T39" s="74"/>
      <c r="U39" s="74"/>
      <c r="V39" s="74"/>
      <c r="W39" s="74"/>
      <c r="X39" s="74"/>
      <c r="Y39" s="18" t="s">
        <v>1</v>
      </c>
      <c r="Z39" s="3"/>
      <c r="AA39" s="3"/>
      <c r="AB39" s="3"/>
      <c r="AC39" s="3"/>
      <c r="AD39" s="3"/>
      <c r="AE39" s="3"/>
      <c r="AF39" s="3"/>
      <c r="AG39" s="4"/>
      <c r="AH39" s="3"/>
      <c r="AI39" s="3"/>
      <c r="AJ39" s="3"/>
    </row>
    <row r="40" spans="2:36" ht="13.5" customHeight="1">
      <c r="B40" s="27"/>
      <c r="C40" s="1"/>
      <c r="D40" s="1"/>
      <c r="E40" s="1"/>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28"/>
      <c r="AH40" s="3"/>
      <c r="AI40" s="3"/>
      <c r="AJ40" s="3"/>
    </row>
    <row r="41" spans="2:36" ht="13.5" customHeight="1" thickBot="1">
      <c r="B41" s="23" t="s">
        <v>42</v>
      </c>
      <c r="C41" s="24" t="s">
        <v>0</v>
      </c>
      <c r="D41" s="24"/>
      <c r="E41" s="24"/>
      <c r="F41" s="24"/>
      <c r="G41" s="24"/>
      <c r="H41" s="24"/>
      <c r="I41" s="24"/>
      <c r="J41" s="24"/>
      <c r="K41" s="24"/>
      <c r="L41" s="24"/>
      <c r="M41" s="24"/>
      <c r="N41" s="24"/>
      <c r="O41" s="24"/>
      <c r="P41" s="24"/>
      <c r="Q41" s="24"/>
      <c r="R41" s="24"/>
      <c r="S41" s="24"/>
      <c r="T41" s="24"/>
      <c r="U41" s="24"/>
      <c r="V41" s="24"/>
      <c r="W41" s="24"/>
      <c r="X41" s="24"/>
      <c r="Y41" s="24"/>
      <c r="Z41" s="24"/>
      <c r="AA41" s="24"/>
      <c r="AB41" s="24"/>
      <c r="AC41" s="24"/>
      <c r="AD41" s="24"/>
      <c r="AE41" s="24"/>
      <c r="AF41" s="24"/>
      <c r="AG41" s="4"/>
      <c r="AH41" s="3"/>
      <c r="AI41" s="3"/>
      <c r="AJ41" s="3"/>
    </row>
    <row r="42" spans="2:36" ht="16.5" customHeight="1" thickBot="1">
      <c r="B42" s="26"/>
      <c r="C42" s="75">
        <v>18000</v>
      </c>
      <c r="D42" s="76"/>
      <c r="E42" s="76"/>
      <c r="F42" s="76"/>
      <c r="G42" s="29" t="s">
        <v>1</v>
      </c>
      <c r="H42" s="3" t="s">
        <v>10</v>
      </c>
      <c r="I42" s="19">
        <f>AL15</f>
        <v>0</v>
      </c>
      <c r="J42" s="3" t="s">
        <v>2</v>
      </c>
      <c r="K42" s="3"/>
      <c r="L42" s="3"/>
      <c r="M42" s="3"/>
      <c r="N42" s="3"/>
      <c r="O42" s="3" t="s">
        <v>11</v>
      </c>
      <c r="P42" s="63">
        <f>18000*I42</f>
        <v>0</v>
      </c>
      <c r="Q42" s="74"/>
      <c r="R42" s="74"/>
      <c r="S42" s="74"/>
      <c r="T42" s="74"/>
      <c r="U42" s="74"/>
      <c r="V42" s="74"/>
      <c r="W42" s="74"/>
      <c r="X42" s="74"/>
      <c r="Y42" s="18" t="s">
        <v>1</v>
      </c>
      <c r="Z42" s="3"/>
      <c r="AA42" s="3"/>
      <c r="AB42" s="3"/>
      <c r="AC42" s="3"/>
      <c r="AD42" s="3"/>
      <c r="AE42" s="3"/>
      <c r="AF42" s="3"/>
      <c r="AG42" s="4"/>
      <c r="AH42" s="3"/>
      <c r="AI42" s="3"/>
      <c r="AJ42" s="3"/>
    </row>
    <row r="43" spans="2:36" ht="13.5" customHeight="1">
      <c r="B43" s="27"/>
      <c r="C43" s="1"/>
      <c r="D43" s="1"/>
      <c r="E43" s="1"/>
      <c r="F43" s="1"/>
      <c r="G43" s="1"/>
      <c r="H43" s="1"/>
      <c r="I43" s="1"/>
      <c r="J43" s="1"/>
      <c r="K43" s="1"/>
      <c r="L43" s="1"/>
      <c r="M43" s="1"/>
      <c r="N43" s="1"/>
      <c r="O43" s="1"/>
      <c r="P43" s="30" t="s">
        <v>45</v>
      </c>
      <c r="Q43" s="1"/>
      <c r="R43" s="1"/>
      <c r="S43" s="1"/>
      <c r="T43" s="1"/>
      <c r="U43" s="1"/>
      <c r="V43" s="1"/>
      <c r="W43" s="1"/>
      <c r="X43" s="1"/>
      <c r="Y43" s="1"/>
      <c r="Z43" s="1"/>
      <c r="AA43" s="1"/>
      <c r="AB43" s="1"/>
      <c r="AC43" s="1"/>
      <c r="AD43" s="1"/>
      <c r="AE43" s="1"/>
      <c r="AF43" s="1"/>
      <c r="AG43" s="28"/>
      <c r="AH43" s="3"/>
      <c r="AI43" s="3"/>
      <c r="AJ43" s="3"/>
    </row>
    <row r="44" spans="2:36" ht="13.5" customHeight="1" thickBot="1">
      <c r="B44" s="23" t="s">
        <v>46</v>
      </c>
      <c r="C44" s="24" t="s">
        <v>3</v>
      </c>
      <c r="D44" s="24"/>
      <c r="E44" s="24"/>
      <c r="F44" s="24"/>
      <c r="G44" s="24"/>
      <c r="H44" s="24"/>
      <c r="I44" s="24"/>
      <c r="J44" s="24"/>
      <c r="K44" s="24"/>
      <c r="L44" s="24"/>
      <c r="M44" s="24"/>
      <c r="N44" s="24"/>
      <c r="O44" s="24"/>
      <c r="P44" s="24"/>
      <c r="Q44" s="24"/>
      <c r="R44" s="24"/>
      <c r="S44" s="24"/>
      <c r="T44" s="24"/>
      <c r="U44" s="24"/>
      <c r="V44" s="24"/>
      <c r="W44" s="24"/>
      <c r="X44" s="24"/>
      <c r="Y44" s="24"/>
      <c r="Z44" s="24"/>
      <c r="AA44" s="24"/>
      <c r="AB44" s="24"/>
      <c r="AC44" s="24"/>
      <c r="AD44" s="24"/>
      <c r="AE44" s="24"/>
      <c r="AF44" s="24"/>
      <c r="AG44" s="4"/>
      <c r="AH44" s="3"/>
      <c r="AI44" s="3"/>
      <c r="AJ44" s="3"/>
    </row>
    <row r="45" spans="2:36" ht="15" customHeight="1" thickBot="1">
      <c r="B45" s="26"/>
      <c r="C45" s="62" t="s">
        <v>77</v>
      </c>
      <c r="D45" s="62"/>
      <c r="E45" s="62"/>
      <c r="F45" s="62"/>
      <c r="G45" s="62"/>
      <c r="H45" s="62"/>
      <c r="I45" s="62"/>
      <c r="J45" s="62"/>
      <c r="K45" s="3"/>
      <c r="L45" s="3"/>
      <c r="M45" s="3"/>
      <c r="N45" s="3"/>
      <c r="O45" s="3" t="s">
        <v>11</v>
      </c>
      <c r="P45" s="63">
        <f>IF(I42&gt;=1,13800,0)</f>
        <v>0</v>
      </c>
      <c r="Q45" s="64"/>
      <c r="R45" s="64"/>
      <c r="S45" s="64"/>
      <c r="T45" s="64"/>
      <c r="U45" s="64"/>
      <c r="V45" s="64"/>
      <c r="W45" s="64"/>
      <c r="X45" s="64"/>
      <c r="Y45" s="18" t="s">
        <v>1</v>
      </c>
      <c r="Z45" s="3"/>
      <c r="AA45" s="3"/>
      <c r="AB45" s="3"/>
      <c r="AC45" s="3"/>
      <c r="AD45" s="3"/>
      <c r="AE45" s="3"/>
      <c r="AF45" s="3"/>
      <c r="AG45" s="4"/>
      <c r="AH45" s="3"/>
      <c r="AI45" s="3"/>
      <c r="AJ45" s="3"/>
    </row>
    <row r="46" spans="2:36" ht="13.5" customHeight="1">
      <c r="B46" s="27"/>
      <c r="C46" s="1"/>
      <c r="D46" s="1"/>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28"/>
      <c r="AH46" s="3"/>
      <c r="AI46" s="3"/>
      <c r="AJ46" s="3"/>
    </row>
    <row r="47" spans="2:36" ht="13.5" customHeight="1">
      <c r="B47" s="23" t="s">
        <v>47</v>
      </c>
      <c r="C47" s="24"/>
      <c r="D47" s="24"/>
      <c r="E47" s="24"/>
      <c r="F47" s="24"/>
      <c r="G47" s="24"/>
      <c r="H47" s="24"/>
      <c r="I47" s="24"/>
      <c r="J47" s="24"/>
      <c r="K47" s="24"/>
      <c r="L47" s="24"/>
      <c r="M47" s="24"/>
      <c r="N47" s="24"/>
      <c r="O47" s="24"/>
      <c r="P47" s="24"/>
      <c r="Q47" s="24"/>
      <c r="R47" s="24"/>
      <c r="S47" s="24"/>
      <c r="T47" s="24"/>
      <c r="U47" s="24"/>
      <c r="V47" s="24"/>
      <c r="W47" s="24"/>
      <c r="X47" s="24"/>
      <c r="Y47" s="24"/>
      <c r="Z47" s="24"/>
      <c r="AA47" s="24"/>
      <c r="AB47" s="24"/>
      <c r="AC47" s="24"/>
      <c r="AD47" s="24"/>
      <c r="AE47" s="24"/>
      <c r="AF47" s="24"/>
      <c r="AG47" s="4"/>
      <c r="AH47" s="3"/>
      <c r="AI47" s="3"/>
      <c r="AJ47" s="3"/>
    </row>
    <row r="48" spans="2:36" ht="16.5" customHeight="1">
      <c r="B48" s="26"/>
      <c r="C48" s="65" t="str">
        <f>I28</f>
        <v>7割軽減</v>
      </c>
      <c r="D48" s="66"/>
      <c r="E48" s="66"/>
      <c r="F48" s="66"/>
      <c r="G48" s="66"/>
      <c r="H48" s="3"/>
      <c r="I48" s="3"/>
      <c r="J48" s="3"/>
      <c r="K48" s="3"/>
      <c r="L48" s="3"/>
      <c r="M48" s="3"/>
      <c r="N48" s="3"/>
      <c r="O48" s="3" t="s">
        <v>48</v>
      </c>
      <c r="P48" s="67">
        <f>IF(C48="軽減なし",0,IF(C48="2割軽減",SUM(P42,P45)*0.2,IF(C48="5割軽減",SUM(P42,P45)*0.5,IF(C48="7割軽減",SUM(P42,P45)*0.7))))</f>
        <v>0</v>
      </c>
      <c r="Q48" s="68"/>
      <c r="R48" s="68"/>
      <c r="S48" s="68"/>
      <c r="T48" s="68"/>
      <c r="U48" s="68"/>
      <c r="V48" s="68"/>
      <c r="W48" s="68"/>
      <c r="X48" s="68"/>
      <c r="Y48" s="46" t="s">
        <v>1</v>
      </c>
      <c r="Z48" s="3"/>
      <c r="AA48" s="3"/>
      <c r="AB48" s="3"/>
      <c r="AC48" s="3"/>
      <c r="AD48" s="3"/>
      <c r="AE48" s="3"/>
      <c r="AF48" s="3"/>
      <c r="AG48" s="4"/>
      <c r="AH48" s="3"/>
      <c r="AI48" s="3"/>
      <c r="AJ48" s="3"/>
    </row>
    <row r="49" spans="2:36" ht="13.5" customHeight="1">
      <c r="B49" s="27"/>
      <c r="C49" s="31"/>
      <c r="D49" s="34"/>
      <c r="E49" s="34"/>
      <c r="F49" s="34"/>
      <c r="G49" s="34"/>
      <c r="H49" s="1"/>
      <c r="I49" s="1"/>
      <c r="J49" s="1"/>
      <c r="K49" s="1"/>
      <c r="L49" s="1"/>
      <c r="M49" s="1"/>
      <c r="N49" s="1"/>
      <c r="O49" s="1"/>
      <c r="P49" s="32"/>
      <c r="Q49" s="32"/>
      <c r="R49" s="32"/>
      <c r="S49" s="32"/>
      <c r="T49" s="32"/>
      <c r="U49" s="32"/>
      <c r="V49" s="32"/>
      <c r="W49" s="32"/>
      <c r="X49" s="32"/>
      <c r="Y49" s="1"/>
      <c r="Z49" s="1"/>
      <c r="AA49" s="1"/>
      <c r="AB49" s="1"/>
      <c r="AC49" s="1"/>
      <c r="AD49" s="1"/>
      <c r="AE49" s="1"/>
      <c r="AF49" s="1"/>
      <c r="AG49" s="28"/>
      <c r="AH49" s="3"/>
      <c r="AI49" s="3"/>
      <c r="AJ49" s="3"/>
    </row>
    <row r="50" spans="2:36" ht="13.5" customHeight="1" thickBot="1">
      <c r="B50" s="23"/>
      <c r="C50" s="24"/>
      <c r="D50" s="24"/>
      <c r="E50" s="24"/>
      <c r="F50" s="24"/>
      <c r="G50" s="24"/>
      <c r="H50" s="24"/>
      <c r="I50" s="24"/>
      <c r="J50" s="24"/>
      <c r="K50" s="24"/>
      <c r="L50" s="24"/>
      <c r="M50" s="24"/>
      <c r="N50" s="24"/>
      <c r="O50" s="24"/>
      <c r="P50" s="24"/>
      <c r="Q50" s="24"/>
      <c r="R50" s="24"/>
      <c r="S50" s="24"/>
      <c r="T50" s="24"/>
      <c r="U50" s="24"/>
      <c r="V50" s="24"/>
      <c r="W50" s="24"/>
      <c r="X50" s="24"/>
      <c r="Y50" s="24"/>
      <c r="Z50" s="24"/>
      <c r="AA50" s="24"/>
      <c r="AB50" s="24"/>
      <c r="AC50" s="24"/>
      <c r="AD50" s="24"/>
      <c r="AE50" s="24"/>
      <c r="AF50" s="24"/>
      <c r="AG50" s="4"/>
      <c r="AH50" s="3"/>
      <c r="AI50" s="3"/>
      <c r="AJ50" s="3"/>
    </row>
    <row r="51" spans="2:36" ht="16.5" customHeight="1" thickBot="1">
      <c r="B51" s="26"/>
      <c r="C51" s="3"/>
      <c r="D51" s="3"/>
      <c r="E51" s="3"/>
      <c r="F51" s="3"/>
      <c r="G51" s="3"/>
      <c r="H51" s="3"/>
      <c r="I51" s="3"/>
      <c r="J51" s="3"/>
      <c r="K51" s="3" t="s">
        <v>57</v>
      </c>
      <c r="L51" s="3"/>
      <c r="M51" s="3"/>
      <c r="N51" s="3"/>
      <c r="O51" s="3"/>
      <c r="P51" s="63">
        <f>IF(SUM(P39,P42,P45)-P48&gt;=650000,650000,ROUNDDOWN(SUM(P39,P42,P45)-P48,-2))</f>
        <v>0</v>
      </c>
      <c r="Q51" s="64"/>
      <c r="R51" s="64"/>
      <c r="S51" s="64"/>
      <c r="T51" s="64"/>
      <c r="U51" s="64"/>
      <c r="V51" s="64"/>
      <c r="W51" s="64"/>
      <c r="X51" s="64"/>
      <c r="Y51" s="18" t="s">
        <v>1</v>
      </c>
      <c r="Z51" s="3" t="s">
        <v>50</v>
      </c>
      <c r="AA51" s="3"/>
      <c r="AB51" s="3"/>
      <c r="AC51" s="3"/>
      <c r="AD51" s="3"/>
      <c r="AE51" s="3"/>
      <c r="AF51" s="3"/>
      <c r="AG51" s="4"/>
      <c r="AH51" s="3"/>
      <c r="AI51" s="3"/>
      <c r="AJ51" s="3"/>
    </row>
    <row r="52" spans="2:36" ht="13.5" customHeight="1">
      <c r="B52" s="27"/>
      <c r="C52" s="1"/>
      <c r="D52" s="1"/>
      <c r="E52" s="1"/>
      <c r="F52" s="1"/>
      <c r="G52" s="1"/>
      <c r="H52" s="1"/>
      <c r="I52" s="1"/>
      <c r="J52" s="1"/>
      <c r="K52" s="1"/>
      <c r="L52" s="1"/>
      <c r="M52" s="1"/>
      <c r="N52" s="1"/>
      <c r="O52" s="1"/>
      <c r="P52" s="30" t="s">
        <v>49</v>
      </c>
      <c r="Q52" s="1"/>
      <c r="R52" s="1"/>
      <c r="S52" s="1"/>
      <c r="T52" s="1"/>
      <c r="U52" s="1"/>
      <c r="V52" s="1"/>
      <c r="W52" s="1"/>
      <c r="X52" s="1"/>
      <c r="Y52" s="1"/>
      <c r="Z52" s="1"/>
      <c r="AA52" s="1"/>
      <c r="AB52" s="1"/>
      <c r="AC52" s="1"/>
      <c r="AD52" s="1"/>
      <c r="AE52" s="1"/>
      <c r="AF52" s="1"/>
      <c r="AG52" s="28"/>
      <c r="AH52" s="3"/>
      <c r="AI52" s="3"/>
      <c r="AJ52" s="3"/>
    </row>
    <row r="53" spans="2:36" ht="13.5" customHeight="1"/>
    <row r="54" spans="2:36" ht="18.2" customHeight="1">
      <c r="B54" s="50" t="s">
        <v>51</v>
      </c>
      <c r="C54" s="35"/>
      <c r="D54" s="35"/>
      <c r="E54" s="35"/>
      <c r="F54" s="35"/>
      <c r="G54" s="35"/>
      <c r="H54" s="35"/>
      <c r="I54" s="35"/>
      <c r="J54" s="35"/>
      <c r="K54" s="35"/>
      <c r="L54" s="35"/>
      <c r="M54" s="35"/>
      <c r="N54" s="35"/>
      <c r="O54" s="35"/>
      <c r="P54" s="35"/>
      <c r="Q54" s="35"/>
      <c r="R54" s="35"/>
      <c r="S54" s="35"/>
      <c r="T54" s="35"/>
      <c r="U54" s="35"/>
      <c r="V54" s="35"/>
      <c r="W54" s="35"/>
      <c r="X54" s="35"/>
      <c r="Y54" s="35"/>
      <c r="Z54" s="35"/>
      <c r="AA54" s="35"/>
      <c r="AB54" s="35"/>
      <c r="AC54" s="35"/>
      <c r="AD54" s="35"/>
      <c r="AE54" s="35"/>
      <c r="AF54" s="35"/>
      <c r="AG54" s="36"/>
      <c r="AH54" s="39"/>
      <c r="AI54" s="38"/>
      <c r="AJ54" s="38"/>
    </row>
    <row r="55" spans="2:36" ht="13.5" customHeight="1">
      <c r="B55" s="23" t="s">
        <v>38</v>
      </c>
      <c r="C55" s="24" t="s">
        <v>4</v>
      </c>
      <c r="D55" s="24"/>
      <c r="E55" s="24"/>
      <c r="F55" s="24"/>
      <c r="G55" s="24"/>
      <c r="H55" s="24"/>
      <c r="I55" s="24"/>
      <c r="J55" s="24"/>
      <c r="K55" s="24"/>
      <c r="L55" s="24"/>
      <c r="M55" s="24"/>
      <c r="N55" s="24"/>
      <c r="O55" s="24"/>
      <c r="P55" s="24"/>
      <c r="Q55" s="24"/>
      <c r="R55" s="24"/>
      <c r="S55" s="24"/>
      <c r="T55" s="24"/>
      <c r="U55" s="24"/>
      <c r="V55" s="24"/>
      <c r="W55" s="24"/>
      <c r="X55" s="24"/>
      <c r="Y55" s="24"/>
      <c r="Z55" s="24"/>
      <c r="AA55" s="24"/>
      <c r="AB55" s="24"/>
      <c r="AC55" s="24"/>
      <c r="AD55" s="24"/>
      <c r="AE55" s="24"/>
      <c r="AF55" s="24"/>
      <c r="AG55" s="25"/>
      <c r="AH55" s="40"/>
      <c r="AI55" s="41"/>
      <c r="AJ55" s="41"/>
    </row>
    <row r="56" spans="2:36" ht="13.5" customHeight="1" thickBot="1">
      <c r="B56" s="26"/>
      <c r="C56" s="69" t="s">
        <v>39</v>
      </c>
      <c r="D56" s="70"/>
      <c r="E56" s="70"/>
      <c r="F56" s="70"/>
      <c r="G56" s="71"/>
      <c r="H56" s="3"/>
      <c r="I56" s="3"/>
      <c r="J56" s="3"/>
      <c r="K56" s="3"/>
      <c r="L56" s="3"/>
      <c r="M56" s="3"/>
      <c r="N56" s="3"/>
      <c r="O56" s="3"/>
      <c r="P56" s="3"/>
      <c r="Q56" s="3"/>
      <c r="R56" s="3"/>
      <c r="S56" s="3"/>
      <c r="T56" s="3"/>
      <c r="U56" s="3"/>
      <c r="V56" s="3"/>
      <c r="W56" s="3"/>
      <c r="X56" s="3"/>
      <c r="Y56" s="3"/>
      <c r="Z56" s="3"/>
      <c r="AA56" s="3"/>
      <c r="AB56" s="3"/>
      <c r="AC56" s="3"/>
      <c r="AD56" s="3"/>
      <c r="AE56" s="3"/>
      <c r="AF56" s="3"/>
      <c r="AG56" s="4"/>
      <c r="AH56" s="40"/>
      <c r="AI56" s="41"/>
      <c r="AJ56" s="41"/>
    </row>
    <row r="57" spans="2:36" ht="16.5" customHeight="1" thickBot="1">
      <c r="B57" s="26"/>
      <c r="C57" s="72">
        <f>SUM(X15:AA19)</f>
        <v>0</v>
      </c>
      <c r="D57" s="73"/>
      <c r="E57" s="73"/>
      <c r="F57" s="73"/>
      <c r="G57" s="8" t="s">
        <v>1</v>
      </c>
      <c r="H57" s="3" t="s">
        <v>52</v>
      </c>
      <c r="I57" s="3"/>
      <c r="J57" s="3"/>
      <c r="K57" s="3"/>
      <c r="L57" s="3"/>
      <c r="M57" s="3"/>
      <c r="N57" s="3"/>
      <c r="O57" s="3" t="s">
        <v>11</v>
      </c>
      <c r="P57" s="63">
        <f>ROUNDDOWN(C57*0.024,0)</f>
        <v>0</v>
      </c>
      <c r="Q57" s="74"/>
      <c r="R57" s="74"/>
      <c r="S57" s="74"/>
      <c r="T57" s="74"/>
      <c r="U57" s="74"/>
      <c r="V57" s="74"/>
      <c r="W57" s="74"/>
      <c r="X57" s="74"/>
      <c r="Y57" s="18" t="s">
        <v>1</v>
      </c>
      <c r="Z57" s="3"/>
      <c r="AA57" s="3"/>
      <c r="AB57" s="3"/>
      <c r="AC57" s="3"/>
      <c r="AD57" s="3"/>
      <c r="AE57" s="3"/>
      <c r="AF57" s="3"/>
      <c r="AG57" s="4"/>
      <c r="AH57" s="40"/>
      <c r="AI57" s="41"/>
      <c r="AJ57" s="41"/>
    </row>
    <row r="58" spans="2:36" ht="13.5" customHeight="1">
      <c r="B58" s="27"/>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28"/>
      <c r="AH58" s="40"/>
      <c r="AI58" s="41"/>
      <c r="AJ58" s="41"/>
    </row>
    <row r="59" spans="2:36" ht="13.5" customHeight="1" thickBot="1">
      <c r="B59" s="23" t="s">
        <v>42</v>
      </c>
      <c r="C59" s="24" t="s">
        <v>0</v>
      </c>
      <c r="D59" s="24"/>
      <c r="E59" s="24"/>
      <c r="F59" s="24"/>
      <c r="G59" s="24"/>
      <c r="H59" s="24"/>
      <c r="I59" s="24"/>
      <c r="J59" s="24"/>
      <c r="K59" s="24"/>
      <c r="L59" s="24"/>
      <c r="M59" s="24"/>
      <c r="N59" s="24"/>
      <c r="O59" s="24"/>
      <c r="P59" s="24"/>
      <c r="Q59" s="24"/>
      <c r="R59" s="24"/>
      <c r="S59" s="24"/>
      <c r="T59" s="24"/>
      <c r="U59" s="24"/>
      <c r="V59" s="24"/>
      <c r="W59" s="24"/>
      <c r="X59" s="24"/>
      <c r="Y59" s="24"/>
      <c r="Z59" s="24"/>
      <c r="AA59" s="24"/>
      <c r="AB59" s="24"/>
      <c r="AC59" s="24"/>
      <c r="AD59" s="24"/>
      <c r="AE59" s="24"/>
      <c r="AF59" s="24"/>
      <c r="AG59" s="25"/>
      <c r="AH59" s="40"/>
      <c r="AI59" s="41"/>
      <c r="AJ59" s="41"/>
    </row>
    <row r="60" spans="2:36" ht="16.5" customHeight="1" thickBot="1">
      <c r="B60" s="26"/>
      <c r="C60" s="75">
        <v>6600</v>
      </c>
      <c r="D60" s="76"/>
      <c r="E60" s="76"/>
      <c r="F60" s="76"/>
      <c r="G60" s="29" t="s">
        <v>1</v>
      </c>
      <c r="H60" s="3" t="s">
        <v>10</v>
      </c>
      <c r="I60" s="19">
        <f>AL15</f>
        <v>0</v>
      </c>
      <c r="J60" s="3" t="s">
        <v>2</v>
      </c>
      <c r="K60" s="3"/>
      <c r="L60" s="3"/>
      <c r="M60" s="3"/>
      <c r="N60" s="3"/>
      <c r="O60" s="3" t="s">
        <v>11</v>
      </c>
      <c r="P60" s="63">
        <f>6600*I60</f>
        <v>0</v>
      </c>
      <c r="Q60" s="74"/>
      <c r="R60" s="74"/>
      <c r="S60" s="74"/>
      <c r="T60" s="74"/>
      <c r="U60" s="74"/>
      <c r="V60" s="74"/>
      <c r="W60" s="74"/>
      <c r="X60" s="74"/>
      <c r="Y60" s="18" t="s">
        <v>1</v>
      </c>
      <c r="Z60" s="3"/>
      <c r="AA60" s="3"/>
      <c r="AB60" s="3"/>
      <c r="AC60" s="3"/>
      <c r="AD60" s="3"/>
      <c r="AE60" s="3"/>
      <c r="AF60" s="3"/>
      <c r="AG60" s="4"/>
      <c r="AH60" s="40"/>
      <c r="AI60" s="41"/>
      <c r="AJ60" s="41"/>
    </row>
    <row r="61" spans="2:36" ht="13.5" customHeight="1">
      <c r="B61" s="26"/>
      <c r="C61" s="3"/>
      <c r="D61" s="3"/>
      <c r="E61" s="3"/>
      <c r="F61" s="3"/>
      <c r="G61" s="3"/>
      <c r="H61" s="3"/>
      <c r="I61" s="3"/>
      <c r="J61" s="3"/>
      <c r="K61" s="3"/>
      <c r="L61" s="3"/>
      <c r="M61" s="3"/>
      <c r="N61" s="3"/>
      <c r="O61" s="3"/>
      <c r="P61" s="33" t="s">
        <v>45</v>
      </c>
      <c r="Q61" s="3"/>
      <c r="R61" s="3"/>
      <c r="S61" s="3"/>
      <c r="T61" s="3"/>
      <c r="U61" s="3"/>
      <c r="V61" s="3"/>
      <c r="W61" s="3"/>
      <c r="X61" s="3"/>
      <c r="Y61" s="3"/>
      <c r="Z61" s="3"/>
      <c r="AA61" s="3"/>
      <c r="AB61" s="3"/>
      <c r="AC61" s="3"/>
      <c r="AD61" s="3"/>
      <c r="AE61" s="3"/>
      <c r="AF61" s="3"/>
      <c r="AG61" s="4"/>
      <c r="AH61" s="40"/>
      <c r="AI61" s="41"/>
      <c r="AJ61" s="41"/>
    </row>
    <row r="62" spans="2:36" ht="13.5" customHeight="1">
      <c r="B62" s="27"/>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28"/>
      <c r="AH62" s="40"/>
      <c r="AI62" s="41"/>
      <c r="AJ62" s="41"/>
    </row>
    <row r="63" spans="2:36" ht="13.5" customHeight="1" thickBot="1">
      <c r="B63" s="23" t="s">
        <v>46</v>
      </c>
      <c r="C63" s="24" t="s">
        <v>3</v>
      </c>
      <c r="D63" s="24"/>
      <c r="E63" s="24"/>
      <c r="F63" s="24"/>
      <c r="G63" s="24"/>
      <c r="H63" s="24"/>
      <c r="I63" s="24"/>
      <c r="J63" s="24"/>
      <c r="K63" s="24"/>
      <c r="L63" s="24"/>
      <c r="M63" s="24"/>
      <c r="N63" s="24"/>
      <c r="O63" s="24"/>
      <c r="P63" s="24"/>
      <c r="Q63" s="24"/>
      <c r="R63" s="24"/>
      <c r="S63" s="24"/>
      <c r="T63" s="24"/>
      <c r="U63" s="24"/>
      <c r="V63" s="24"/>
      <c r="W63" s="24"/>
      <c r="X63" s="24"/>
      <c r="Y63" s="24"/>
      <c r="Z63" s="24"/>
      <c r="AA63" s="24"/>
      <c r="AB63" s="24"/>
      <c r="AC63" s="24"/>
      <c r="AD63" s="24"/>
      <c r="AE63" s="24"/>
      <c r="AF63" s="24"/>
      <c r="AG63" s="25"/>
      <c r="AH63" s="40"/>
      <c r="AI63" s="41"/>
      <c r="AJ63" s="41"/>
    </row>
    <row r="64" spans="2:36" ht="16.5" customHeight="1" thickBot="1">
      <c r="B64" s="26"/>
      <c r="C64" s="62" t="s">
        <v>78</v>
      </c>
      <c r="D64" s="62"/>
      <c r="E64" s="62"/>
      <c r="F64" s="62"/>
      <c r="G64" s="62"/>
      <c r="H64" s="62"/>
      <c r="I64" s="62"/>
      <c r="J64" s="62"/>
      <c r="K64" s="3"/>
      <c r="L64" s="3"/>
      <c r="M64" s="3"/>
      <c r="N64" s="3"/>
      <c r="O64" s="3" t="s">
        <v>11</v>
      </c>
      <c r="P64" s="63">
        <f>IF(I60&gt;0,5200,0)</f>
        <v>0</v>
      </c>
      <c r="Q64" s="64"/>
      <c r="R64" s="64"/>
      <c r="S64" s="64"/>
      <c r="T64" s="64"/>
      <c r="U64" s="64"/>
      <c r="V64" s="64"/>
      <c r="W64" s="64"/>
      <c r="X64" s="64"/>
      <c r="Y64" s="18" t="s">
        <v>1</v>
      </c>
      <c r="Z64" s="3"/>
      <c r="AA64" s="3"/>
      <c r="AB64" s="3"/>
      <c r="AC64" s="3"/>
      <c r="AD64" s="3"/>
      <c r="AE64" s="3"/>
      <c r="AF64" s="3"/>
      <c r="AG64" s="4"/>
      <c r="AH64" s="40"/>
      <c r="AI64" s="41"/>
      <c r="AJ64" s="41"/>
    </row>
    <row r="65" spans="2:36" ht="13.5" customHeight="1">
      <c r="B65" s="27"/>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28"/>
      <c r="AH65" s="40"/>
      <c r="AI65" s="41"/>
      <c r="AJ65" s="41"/>
    </row>
    <row r="66" spans="2:36" ht="13.5" customHeight="1">
      <c r="B66" s="23" t="s">
        <v>47</v>
      </c>
      <c r="C66" s="24"/>
      <c r="D66" s="24"/>
      <c r="E66" s="24"/>
      <c r="F66" s="24"/>
      <c r="G66" s="24"/>
      <c r="H66" s="24"/>
      <c r="I66" s="24"/>
      <c r="J66" s="24"/>
      <c r="K66" s="24"/>
      <c r="L66" s="24"/>
      <c r="M66" s="24"/>
      <c r="N66" s="24"/>
      <c r="O66" s="24"/>
      <c r="P66" s="24"/>
      <c r="Q66" s="24"/>
      <c r="R66" s="24"/>
      <c r="S66" s="24"/>
      <c r="T66" s="24"/>
      <c r="U66" s="24"/>
      <c r="V66" s="24"/>
      <c r="W66" s="24"/>
      <c r="X66" s="24"/>
      <c r="Y66" s="24"/>
      <c r="Z66" s="24"/>
      <c r="AA66" s="24"/>
      <c r="AB66" s="24"/>
      <c r="AC66" s="24"/>
      <c r="AD66" s="24"/>
      <c r="AE66" s="24"/>
      <c r="AF66" s="24"/>
      <c r="AG66" s="25"/>
      <c r="AH66" s="40"/>
      <c r="AI66" s="41"/>
      <c r="AJ66" s="41"/>
    </row>
    <row r="67" spans="2:36" ht="16.5" customHeight="1">
      <c r="B67" s="26"/>
      <c r="C67" s="65" t="str">
        <f>I28</f>
        <v>7割軽減</v>
      </c>
      <c r="D67" s="66"/>
      <c r="E67" s="66"/>
      <c r="F67" s="66"/>
      <c r="G67" s="66"/>
      <c r="H67" s="3"/>
      <c r="I67" s="3"/>
      <c r="J67" s="3"/>
      <c r="K67" s="3"/>
      <c r="L67" s="3"/>
      <c r="M67" s="3"/>
      <c r="N67" s="3"/>
      <c r="O67" s="3" t="s">
        <v>48</v>
      </c>
      <c r="P67" s="67">
        <f>IF(C67="軽減なし",0,IF(C67="2割軽減",SUM(P60,P64)*0.2,IF(C67="5割軽減",SUM(P60,P64)*0.5,IF(C67="7割軽減",SUM(P60,P64)*0.7))))</f>
        <v>0</v>
      </c>
      <c r="Q67" s="68"/>
      <c r="R67" s="68"/>
      <c r="S67" s="68"/>
      <c r="T67" s="68"/>
      <c r="U67" s="68"/>
      <c r="V67" s="68"/>
      <c r="W67" s="68"/>
      <c r="X67" s="68"/>
      <c r="Y67" s="46" t="s">
        <v>1</v>
      </c>
      <c r="Z67" s="3"/>
      <c r="AA67" s="3"/>
      <c r="AB67" s="3"/>
      <c r="AC67" s="3"/>
      <c r="AD67" s="3"/>
      <c r="AE67" s="3"/>
      <c r="AF67" s="3"/>
      <c r="AG67" s="4"/>
      <c r="AH67" s="40"/>
      <c r="AI67" s="41"/>
      <c r="AJ67" s="41"/>
    </row>
    <row r="68" spans="2:36" ht="13.5" customHeight="1">
      <c r="B68" s="27"/>
      <c r="C68" s="31"/>
      <c r="D68" s="34"/>
      <c r="E68" s="34"/>
      <c r="F68" s="34"/>
      <c r="G68" s="34"/>
      <c r="H68" s="1"/>
      <c r="I68" s="1"/>
      <c r="J68" s="1"/>
      <c r="K68" s="1"/>
      <c r="L68" s="1"/>
      <c r="M68" s="1"/>
      <c r="N68" s="1"/>
      <c r="O68" s="1"/>
      <c r="P68" s="32"/>
      <c r="Q68" s="32"/>
      <c r="R68" s="32"/>
      <c r="S68" s="32"/>
      <c r="T68" s="32"/>
      <c r="U68" s="32"/>
      <c r="V68" s="32"/>
      <c r="W68" s="32"/>
      <c r="X68" s="32"/>
      <c r="Y68" s="1"/>
      <c r="Z68" s="1"/>
      <c r="AA68" s="1"/>
      <c r="AB68" s="1"/>
      <c r="AC68" s="1"/>
      <c r="AD68" s="1"/>
      <c r="AE68" s="1"/>
      <c r="AF68" s="1"/>
      <c r="AG68" s="28"/>
      <c r="AH68" s="40"/>
      <c r="AI68" s="41"/>
      <c r="AJ68" s="41"/>
    </row>
    <row r="69" spans="2:36" ht="13.5" customHeight="1" thickBot="1">
      <c r="B69" s="23"/>
      <c r="C69" s="24"/>
      <c r="D69" s="24"/>
      <c r="E69" s="24"/>
      <c r="F69" s="24"/>
      <c r="G69" s="24"/>
      <c r="H69" s="24"/>
      <c r="I69" s="24"/>
      <c r="J69" s="24"/>
      <c r="K69" s="24"/>
      <c r="L69" s="24"/>
      <c r="M69" s="24"/>
      <c r="N69" s="24"/>
      <c r="O69" s="24"/>
      <c r="P69" s="24"/>
      <c r="Q69" s="24"/>
      <c r="R69" s="24"/>
      <c r="S69" s="24"/>
      <c r="T69" s="24"/>
      <c r="U69" s="24"/>
      <c r="V69" s="24"/>
      <c r="W69" s="24"/>
      <c r="X69" s="24"/>
      <c r="Y69" s="24"/>
      <c r="Z69" s="24"/>
      <c r="AA69" s="24"/>
      <c r="AB69" s="24"/>
      <c r="AC69" s="24"/>
      <c r="AD69" s="24"/>
      <c r="AE69" s="24"/>
      <c r="AF69" s="24"/>
      <c r="AG69" s="25"/>
      <c r="AH69" s="40"/>
      <c r="AI69" s="41"/>
      <c r="AJ69" s="41"/>
    </row>
    <row r="70" spans="2:36" ht="16.5" customHeight="1" thickBot="1">
      <c r="B70" s="26"/>
      <c r="C70" s="3"/>
      <c r="D70" s="3"/>
      <c r="E70" s="3"/>
      <c r="F70" s="3"/>
      <c r="G70" s="3"/>
      <c r="H70" s="3"/>
      <c r="I70" s="3"/>
      <c r="J70" s="3"/>
      <c r="K70" s="3" t="s">
        <v>58</v>
      </c>
      <c r="L70" s="3"/>
      <c r="M70" s="3"/>
      <c r="N70" s="3"/>
      <c r="O70" s="3"/>
      <c r="P70" s="63">
        <f>IF(SUM(P57,P60,P64)-P67&gt;=220000,220000,ROUNDDOWN(SUM(P57,P60,P64)-P67,-2))</f>
        <v>0</v>
      </c>
      <c r="Q70" s="64"/>
      <c r="R70" s="64"/>
      <c r="S70" s="64"/>
      <c r="T70" s="64"/>
      <c r="U70" s="64"/>
      <c r="V70" s="64"/>
      <c r="W70" s="64"/>
      <c r="X70" s="64"/>
      <c r="Y70" s="18" t="s">
        <v>1</v>
      </c>
      <c r="Z70" s="3" t="s">
        <v>79</v>
      </c>
      <c r="AA70" s="3"/>
      <c r="AB70" s="3"/>
      <c r="AC70" s="3"/>
      <c r="AD70" s="3"/>
      <c r="AE70" s="3"/>
      <c r="AF70" s="3"/>
      <c r="AG70" s="4"/>
      <c r="AH70" s="40"/>
      <c r="AI70" s="41"/>
      <c r="AJ70" s="41"/>
    </row>
    <row r="71" spans="2:36" ht="13.5" customHeight="1">
      <c r="B71" s="27"/>
      <c r="C71" s="1"/>
      <c r="D71" s="1"/>
      <c r="E71" s="1"/>
      <c r="F71" s="1"/>
      <c r="G71" s="1"/>
      <c r="H71" s="1"/>
      <c r="I71" s="1"/>
      <c r="J71" s="1"/>
      <c r="K71" s="1"/>
      <c r="L71" s="1"/>
      <c r="M71" s="1"/>
      <c r="N71" s="1"/>
      <c r="O71" s="1"/>
      <c r="P71" s="30" t="s">
        <v>49</v>
      </c>
      <c r="Q71" s="1"/>
      <c r="R71" s="1"/>
      <c r="S71" s="1"/>
      <c r="T71" s="1"/>
      <c r="U71" s="1"/>
      <c r="V71" s="1"/>
      <c r="W71" s="1"/>
      <c r="X71" s="1"/>
      <c r="Y71" s="1"/>
      <c r="Z71" s="1"/>
      <c r="AA71" s="1"/>
      <c r="AB71" s="1"/>
      <c r="AC71" s="1"/>
      <c r="AD71" s="1"/>
      <c r="AE71" s="1"/>
      <c r="AF71" s="1"/>
      <c r="AG71" s="28"/>
      <c r="AH71" s="40"/>
      <c r="AI71" s="41"/>
      <c r="AJ71" s="41"/>
    </row>
    <row r="72" spans="2:36" ht="13.5" customHeight="1"/>
    <row r="73" spans="2:36" ht="18.2" customHeight="1">
      <c r="B73" s="50" t="s">
        <v>53</v>
      </c>
      <c r="C73" s="35"/>
      <c r="D73" s="35"/>
      <c r="E73" s="35"/>
      <c r="F73" s="35"/>
      <c r="G73" s="35"/>
      <c r="H73" s="35"/>
      <c r="I73" s="35"/>
      <c r="J73" s="35"/>
      <c r="K73" s="35"/>
      <c r="L73" s="35"/>
      <c r="M73" s="35"/>
      <c r="N73" s="35"/>
      <c r="O73" s="35"/>
      <c r="P73" s="35"/>
      <c r="Q73" s="35"/>
      <c r="R73" s="35"/>
      <c r="S73" s="35"/>
      <c r="T73" s="35"/>
      <c r="U73" s="35"/>
      <c r="V73" s="35"/>
      <c r="W73" s="35"/>
      <c r="X73" s="35"/>
      <c r="Y73" s="35"/>
      <c r="Z73" s="35"/>
      <c r="AA73" s="35"/>
      <c r="AB73" s="35"/>
      <c r="AC73" s="35"/>
      <c r="AD73" s="35"/>
      <c r="AE73" s="35"/>
      <c r="AF73" s="35"/>
      <c r="AG73" s="36"/>
      <c r="AH73" s="39"/>
      <c r="AI73" s="38"/>
      <c r="AJ73" s="38"/>
    </row>
    <row r="74" spans="2:36" ht="13.5" customHeight="1">
      <c r="B74" s="23" t="s">
        <v>38</v>
      </c>
      <c r="C74" s="24" t="s">
        <v>4</v>
      </c>
      <c r="D74" s="24"/>
      <c r="E74" s="24"/>
      <c r="F74" s="24"/>
      <c r="G74" s="24"/>
      <c r="H74" s="24"/>
      <c r="I74" s="24"/>
      <c r="J74" s="24"/>
      <c r="K74" s="24"/>
      <c r="L74" s="24"/>
      <c r="M74" s="24"/>
      <c r="N74" s="24"/>
      <c r="O74" s="24"/>
      <c r="P74" s="24"/>
      <c r="Q74" s="24"/>
      <c r="R74" s="24"/>
      <c r="S74" s="24"/>
      <c r="T74" s="24"/>
      <c r="U74" s="24"/>
      <c r="V74" s="24"/>
      <c r="W74" s="24"/>
      <c r="X74" s="24"/>
      <c r="Y74" s="24"/>
      <c r="Z74" s="24"/>
      <c r="AA74" s="24"/>
      <c r="AB74" s="24"/>
      <c r="AC74" s="24"/>
      <c r="AD74" s="24"/>
      <c r="AE74" s="24"/>
      <c r="AF74" s="24"/>
      <c r="AG74" s="25"/>
      <c r="AH74" s="40"/>
      <c r="AI74" s="41"/>
      <c r="AJ74" s="41"/>
    </row>
    <row r="75" spans="2:36" ht="13.5" customHeight="1" thickBot="1">
      <c r="B75" s="26"/>
      <c r="C75" s="69" t="s">
        <v>39</v>
      </c>
      <c r="D75" s="70"/>
      <c r="E75" s="70"/>
      <c r="F75" s="70"/>
      <c r="G75" s="71"/>
      <c r="H75" s="3"/>
      <c r="I75" s="3"/>
      <c r="J75" s="3"/>
      <c r="K75" s="3"/>
      <c r="L75" s="3"/>
      <c r="M75" s="3"/>
      <c r="N75" s="3"/>
      <c r="O75" s="3"/>
      <c r="P75" s="3"/>
      <c r="Q75" s="3"/>
      <c r="R75" s="3"/>
      <c r="S75" s="3"/>
      <c r="T75" s="3"/>
      <c r="U75" s="3"/>
      <c r="V75" s="3"/>
      <c r="W75" s="3"/>
      <c r="X75" s="3"/>
      <c r="Y75" s="3"/>
      <c r="Z75" s="3"/>
      <c r="AA75" s="3"/>
      <c r="AB75" s="3"/>
      <c r="AC75" s="3"/>
      <c r="AD75" s="3"/>
      <c r="AE75" s="3"/>
      <c r="AF75" s="3"/>
      <c r="AG75" s="4"/>
      <c r="AH75" s="40"/>
      <c r="AI75" s="41"/>
      <c r="AJ75" s="41"/>
    </row>
    <row r="76" spans="2:36" ht="16.5" customHeight="1" thickBot="1">
      <c r="B76" s="26"/>
      <c r="C76" s="72">
        <f>SUM(AC15:AD19)</f>
        <v>0</v>
      </c>
      <c r="D76" s="73"/>
      <c r="E76" s="73"/>
      <c r="F76" s="73"/>
      <c r="G76" s="8" t="s">
        <v>1</v>
      </c>
      <c r="H76" s="3" t="s">
        <v>52</v>
      </c>
      <c r="I76" s="3"/>
      <c r="J76" s="3"/>
      <c r="K76" s="3"/>
      <c r="L76" s="3"/>
      <c r="M76" s="3"/>
      <c r="N76" s="3"/>
      <c r="O76" s="3" t="s">
        <v>11</v>
      </c>
      <c r="P76" s="63">
        <f>IF(AJ20=0,0,ROUNDDOWN(C76*0.024,0))</f>
        <v>0</v>
      </c>
      <c r="Q76" s="74"/>
      <c r="R76" s="74"/>
      <c r="S76" s="74"/>
      <c r="T76" s="74"/>
      <c r="U76" s="74"/>
      <c r="V76" s="74"/>
      <c r="W76" s="74"/>
      <c r="X76" s="74"/>
      <c r="Y76" s="18" t="s">
        <v>1</v>
      </c>
      <c r="Z76" s="3"/>
      <c r="AA76" s="3"/>
      <c r="AB76" s="3"/>
      <c r="AC76" s="3"/>
      <c r="AD76" s="3"/>
      <c r="AE76" s="3"/>
      <c r="AF76" s="3"/>
      <c r="AG76" s="4"/>
      <c r="AH76" s="40"/>
      <c r="AI76" s="41"/>
      <c r="AJ76" s="41"/>
    </row>
    <row r="77" spans="2:36" ht="13.5" customHeight="1">
      <c r="B77" s="27"/>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28"/>
      <c r="AH77" s="40"/>
      <c r="AI77" s="41"/>
      <c r="AJ77" s="41"/>
    </row>
    <row r="78" spans="2:36" ht="13.5" customHeight="1" thickBot="1">
      <c r="B78" s="23" t="s">
        <v>42</v>
      </c>
      <c r="C78" s="24" t="s">
        <v>0</v>
      </c>
      <c r="D78" s="24"/>
      <c r="E78" s="24"/>
      <c r="F78" s="24"/>
      <c r="G78" s="24"/>
      <c r="H78" s="24"/>
      <c r="I78" s="24"/>
      <c r="J78" s="24"/>
      <c r="K78" s="24"/>
      <c r="L78" s="24"/>
      <c r="M78" s="24"/>
      <c r="N78" s="24"/>
      <c r="O78" s="24"/>
      <c r="P78" s="24"/>
      <c r="Q78" s="24"/>
      <c r="R78" s="24"/>
      <c r="S78" s="24"/>
      <c r="T78" s="24"/>
      <c r="U78" s="24"/>
      <c r="V78" s="24"/>
      <c r="W78" s="24"/>
      <c r="X78" s="24"/>
      <c r="Y78" s="24"/>
      <c r="Z78" s="24"/>
      <c r="AA78" s="24"/>
      <c r="AB78" s="24"/>
      <c r="AC78" s="24"/>
      <c r="AD78" s="24"/>
      <c r="AE78" s="24"/>
      <c r="AF78" s="24"/>
      <c r="AG78" s="25"/>
      <c r="AH78" s="40"/>
      <c r="AI78" s="41"/>
      <c r="AJ78" s="41"/>
    </row>
    <row r="79" spans="2:36" ht="16.5" customHeight="1" thickBot="1">
      <c r="B79" s="26"/>
      <c r="C79" s="75">
        <v>7500</v>
      </c>
      <c r="D79" s="76"/>
      <c r="E79" s="76"/>
      <c r="F79" s="76"/>
      <c r="G79" s="29" t="s">
        <v>1</v>
      </c>
      <c r="H79" s="3" t="s">
        <v>10</v>
      </c>
      <c r="I79" s="19">
        <f>AJ20</f>
        <v>0</v>
      </c>
      <c r="J79" s="3" t="s">
        <v>2</v>
      </c>
      <c r="K79" s="3"/>
      <c r="L79" s="3"/>
      <c r="M79" s="3"/>
      <c r="N79" s="3"/>
      <c r="O79" s="3" t="s">
        <v>11</v>
      </c>
      <c r="P79" s="63">
        <f>7500*I79</f>
        <v>0</v>
      </c>
      <c r="Q79" s="74"/>
      <c r="R79" s="74"/>
      <c r="S79" s="74"/>
      <c r="T79" s="74"/>
      <c r="U79" s="74"/>
      <c r="V79" s="74"/>
      <c r="W79" s="74"/>
      <c r="X79" s="74"/>
      <c r="Y79" s="18" t="s">
        <v>1</v>
      </c>
      <c r="Z79" s="3"/>
      <c r="AA79" s="3"/>
      <c r="AB79" s="3"/>
      <c r="AC79" s="3"/>
      <c r="AD79" s="3"/>
      <c r="AE79" s="3"/>
      <c r="AF79" s="3"/>
      <c r="AG79" s="4"/>
      <c r="AH79" s="40"/>
      <c r="AI79" s="41"/>
      <c r="AJ79" s="41"/>
    </row>
    <row r="80" spans="2:36" ht="13.5" customHeight="1">
      <c r="B80" s="26"/>
      <c r="C80" s="3"/>
      <c r="D80" s="3"/>
      <c r="E80" s="3"/>
      <c r="F80" s="3"/>
      <c r="G80" s="3"/>
      <c r="H80" s="3"/>
      <c r="I80" s="3"/>
      <c r="J80" s="3"/>
      <c r="K80" s="3"/>
      <c r="L80" s="3"/>
      <c r="M80" s="3"/>
      <c r="N80" s="3"/>
      <c r="O80" s="3"/>
      <c r="P80" s="33"/>
      <c r="Q80" s="3"/>
      <c r="R80" s="3"/>
      <c r="S80" s="3"/>
      <c r="T80" s="3"/>
      <c r="U80" s="3"/>
      <c r="V80" s="3"/>
      <c r="W80" s="3"/>
      <c r="X80" s="3"/>
      <c r="Y80" s="3"/>
      <c r="Z80" s="3"/>
      <c r="AA80" s="3"/>
      <c r="AB80" s="3"/>
      <c r="AC80" s="3"/>
      <c r="AD80" s="3"/>
      <c r="AE80" s="3"/>
      <c r="AF80" s="3"/>
      <c r="AG80" s="4"/>
      <c r="AH80" s="40"/>
      <c r="AI80" s="41"/>
      <c r="AJ80" s="41"/>
    </row>
    <row r="81" spans="2:36" ht="13.5" customHeight="1">
      <c r="B81" s="27"/>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28"/>
      <c r="AH81" s="40"/>
      <c r="AI81" s="41"/>
      <c r="AJ81" s="41"/>
    </row>
    <row r="82" spans="2:36" ht="13.5" customHeight="1" thickBot="1">
      <c r="B82" s="23" t="s">
        <v>46</v>
      </c>
      <c r="C82" s="24" t="s">
        <v>3</v>
      </c>
      <c r="D82" s="24"/>
      <c r="E82" s="24"/>
      <c r="F82" s="24"/>
      <c r="G82" s="24"/>
      <c r="H82" s="24"/>
      <c r="I82" s="24"/>
      <c r="J82" s="24"/>
      <c r="K82" s="24"/>
      <c r="L82" s="24"/>
      <c r="M82" s="24"/>
      <c r="N82" s="24"/>
      <c r="O82" s="24"/>
      <c r="P82" s="24"/>
      <c r="Q82" s="24"/>
      <c r="R82" s="24"/>
      <c r="S82" s="24"/>
      <c r="T82" s="24"/>
      <c r="U82" s="24"/>
      <c r="V82" s="24"/>
      <c r="W82" s="24"/>
      <c r="X82" s="24"/>
      <c r="Y82" s="24"/>
      <c r="Z82" s="24"/>
      <c r="AA82" s="24"/>
      <c r="AB82" s="24"/>
      <c r="AC82" s="24"/>
      <c r="AD82" s="24"/>
      <c r="AE82" s="24"/>
      <c r="AF82" s="24"/>
      <c r="AG82" s="25"/>
      <c r="AH82" s="40"/>
      <c r="AI82" s="41"/>
      <c r="AJ82" s="41"/>
    </row>
    <row r="83" spans="2:36" ht="16.5" customHeight="1" thickBot="1">
      <c r="B83" s="26"/>
      <c r="C83" s="62" t="s">
        <v>80</v>
      </c>
      <c r="D83" s="62"/>
      <c r="E83" s="62"/>
      <c r="F83" s="62"/>
      <c r="G83" s="62"/>
      <c r="H83" s="62"/>
      <c r="I83" s="62"/>
      <c r="J83" s="62"/>
      <c r="K83" s="3"/>
      <c r="L83" s="3"/>
      <c r="M83" s="3"/>
      <c r="N83" s="3"/>
      <c r="O83" s="3" t="s">
        <v>11</v>
      </c>
      <c r="P83" s="63">
        <f>IF(I79&gt;0,4000,0)</f>
        <v>0</v>
      </c>
      <c r="Q83" s="64"/>
      <c r="R83" s="64"/>
      <c r="S83" s="64"/>
      <c r="T83" s="64"/>
      <c r="U83" s="64"/>
      <c r="V83" s="64"/>
      <c r="W83" s="64"/>
      <c r="X83" s="64"/>
      <c r="Y83" s="18" t="s">
        <v>1</v>
      </c>
      <c r="Z83" s="3"/>
      <c r="AA83" s="3"/>
      <c r="AB83" s="3"/>
      <c r="AC83" s="3"/>
      <c r="AD83" s="3"/>
      <c r="AE83" s="3"/>
      <c r="AF83" s="3"/>
      <c r="AG83" s="4"/>
      <c r="AH83" s="40"/>
      <c r="AI83" s="41"/>
      <c r="AJ83" s="41"/>
    </row>
    <row r="84" spans="2:36" ht="13.5" customHeight="1">
      <c r="B84" s="27"/>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28"/>
      <c r="AH84" s="40"/>
      <c r="AI84" s="41"/>
      <c r="AJ84" s="41"/>
    </row>
    <row r="85" spans="2:36" ht="13.5" customHeight="1">
      <c r="B85" s="23" t="s">
        <v>47</v>
      </c>
      <c r="C85" s="24"/>
      <c r="D85" s="24"/>
      <c r="E85" s="24"/>
      <c r="F85" s="24"/>
      <c r="G85" s="24"/>
      <c r="H85" s="24"/>
      <c r="I85" s="24"/>
      <c r="J85" s="24"/>
      <c r="K85" s="24"/>
      <c r="L85" s="24"/>
      <c r="M85" s="24"/>
      <c r="N85" s="24"/>
      <c r="O85" s="24"/>
      <c r="P85" s="24"/>
      <c r="Q85" s="24"/>
      <c r="R85" s="24"/>
      <c r="S85" s="24"/>
      <c r="T85" s="24"/>
      <c r="U85" s="24"/>
      <c r="V85" s="24"/>
      <c r="W85" s="24"/>
      <c r="X85" s="24"/>
      <c r="Y85" s="24"/>
      <c r="Z85" s="24"/>
      <c r="AA85" s="24"/>
      <c r="AB85" s="24"/>
      <c r="AC85" s="24"/>
      <c r="AD85" s="24"/>
      <c r="AE85" s="24"/>
      <c r="AF85" s="24"/>
      <c r="AG85" s="25"/>
      <c r="AH85" s="40"/>
      <c r="AI85" s="41"/>
      <c r="AJ85" s="41"/>
    </row>
    <row r="86" spans="2:36" ht="16.5" customHeight="1">
      <c r="B86" s="26"/>
      <c r="C86" s="65" t="str">
        <f>I28</f>
        <v>7割軽減</v>
      </c>
      <c r="D86" s="66"/>
      <c r="E86" s="66"/>
      <c r="F86" s="66"/>
      <c r="G86" s="66"/>
      <c r="H86" s="3"/>
      <c r="I86" s="3"/>
      <c r="J86" s="3"/>
      <c r="K86" s="3"/>
      <c r="L86" s="3"/>
      <c r="M86" s="3"/>
      <c r="N86" s="3"/>
      <c r="O86" s="3" t="s">
        <v>48</v>
      </c>
      <c r="P86" s="67">
        <f>IF(C86="軽減なし",0,IF(C86="2割軽減",SUM(P79,P83)*0.2,IF(C86="5割軽減",SUM(P79,P83)*0.5,IF(C86="7割軽減",SUM(P79,P83)*0.7))))</f>
        <v>0</v>
      </c>
      <c r="Q86" s="68"/>
      <c r="R86" s="68"/>
      <c r="S86" s="68"/>
      <c r="T86" s="68"/>
      <c r="U86" s="68"/>
      <c r="V86" s="68"/>
      <c r="W86" s="68"/>
      <c r="X86" s="68"/>
      <c r="Y86" s="46" t="s">
        <v>1</v>
      </c>
      <c r="Z86" s="3"/>
      <c r="AA86" s="3"/>
      <c r="AB86" s="3"/>
      <c r="AC86" s="3"/>
      <c r="AD86" s="3"/>
      <c r="AE86" s="3"/>
      <c r="AF86" s="3"/>
      <c r="AG86" s="4"/>
      <c r="AH86" s="40"/>
      <c r="AI86" s="41"/>
      <c r="AJ86" s="41"/>
    </row>
    <row r="87" spans="2:36" ht="13.5" customHeight="1">
      <c r="B87" s="27"/>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28"/>
      <c r="AH87" s="40"/>
      <c r="AI87" s="41"/>
      <c r="AJ87" s="41"/>
    </row>
    <row r="88" spans="2:36" ht="13.5" customHeight="1" thickBot="1">
      <c r="B88" s="23"/>
      <c r="C88" s="24"/>
      <c r="D88" s="24"/>
      <c r="E88" s="24"/>
      <c r="F88" s="24"/>
      <c r="G88" s="24"/>
      <c r="H88" s="24"/>
      <c r="I88" s="24"/>
      <c r="J88" s="24"/>
      <c r="K88" s="24"/>
      <c r="L88" s="24"/>
      <c r="M88" s="24"/>
      <c r="N88" s="24"/>
      <c r="O88" s="24"/>
      <c r="P88" s="24"/>
      <c r="Q88" s="24"/>
      <c r="R88" s="24"/>
      <c r="S88" s="24"/>
      <c r="T88" s="24"/>
      <c r="U88" s="24"/>
      <c r="V88" s="24"/>
      <c r="W88" s="24"/>
      <c r="X88" s="24"/>
      <c r="Y88" s="24"/>
      <c r="Z88" s="24"/>
      <c r="AA88" s="24"/>
      <c r="AB88" s="24"/>
      <c r="AC88" s="24"/>
      <c r="AD88" s="24"/>
      <c r="AE88" s="24"/>
      <c r="AF88" s="24"/>
      <c r="AG88" s="25"/>
      <c r="AH88" s="40"/>
      <c r="AI88" s="41"/>
      <c r="AJ88" s="41"/>
    </row>
    <row r="89" spans="2:36" ht="16.5" customHeight="1" thickBot="1">
      <c r="B89" s="26"/>
      <c r="C89" s="3"/>
      <c r="D89" s="3"/>
      <c r="E89" s="3"/>
      <c r="F89" s="3"/>
      <c r="G89" s="3"/>
      <c r="H89" s="3"/>
      <c r="I89" s="3"/>
      <c r="J89" s="3"/>
      <c r="K89" s="3" t="s">
        <v>59</v>
      </c>
      <c r="L89" s="3"/>
      <c r="M89" s="3"/>
      <c r="N89" s="3"/>
      <c r="O89" s="3"/>
      <c r="P89" s="63">
        <f>IF(SUM(P76,P79,P83)-P86&gt;=170000,170000,ROUNDDOWN(SUM(P76,P79,P83)-P86,-2))</f>
        <v>0</v>
      </c>
      <c r="Q89" s="64"/>
      <c r="R89" s="64"/>
      <c r="S89" s="64"/>
      <c r="T89" s="64"/>
      <c r="U89" s="64"/>
      <c r="V89" s="64"/>
      <c r="W89" s="64"/>
      <c r="X89" s="64"/>
      <c r="Y89" s="18" t="s">
        <v>1</v>
      </c>
      <c r="Z89" s="3" t="s">
        <v>56</v>
      </c>
      <c r="AA89" s="3"/>
      <c r="AB89" s="3"/>
      <c r="AC89" s="3"/>
      <c r="AD89" s="3"/>
      <c r="AE89" s="3"/>
      <c r="AF89" s="3"/>
      <c r="AG89" s="4"/>
      <c r="AH89" s="40"/>
      <c r="AI89" s="41"/>
      <c r="AJ89" s="41"/>
    </row>
    <row r="90" spans="2:36" ht="13.5" customHeight="1">
      <c r="B90" s="27"/>
      <c r="C90" s="1"/>
      <c r="D90" s="1"/>
      <c r="E90" s="1"/>
      <c r="F90" s="1"/>
      <c r="G90" s="1"/>
      <c r="H90" s="1"/>
      <c r="I90" s="1"/>
      <c r="J90" s="1"/>
      <c r="K90" s="1"/>
      <c r="L90" s="1"/>
      <c r="M90" s="1"/>
      <c r="N90" s="1"/>
      <c r="O90" s="1"/>
      <c r="P90" s="30" t="s">
        <v>49</v>
      </c>
      <c r="Q90" s="1"/>
      <c r="R90" s="1"/>
      <c r="S90" s="1"/>
      <c r="T90" s="1"/>
      <c r="U90" s="1"/>
      <c r="V90" s="1"/>
      <c r="W90" s="1"/>
      <c r="X90" s="1"/>
      <c r="Y90" s="1"/>
      <c r="Z90" s="1"/>
      <c r="AA90" s="1"/>
      <c r="AB90" s="1"/>
      <c r="AC90" s="1"/>
      <c r="AD90" s="1"/>
      <c r="AE90" s="1"/>
      <c r="AF90" s="1"/>
      <c r="AG90" s="28"/>
      <c r="AH90" s="40"/>
      <c r="AI90" s="41"/>
      <c r="AJ90" s="41"/>
    </row>
    <row r="91" spans="2:36" ht="13.5" customHeight="1" thickBot="1"/>
    <row r="92" spans="2:36" ht="16.5" customHeight="1" thickBot="1">
      <c r="G92" t="s">
        <v>60</v>
      </c>
      <c r="O92" t="s">
        <v>11</v>
      </c>
      <c r="P92" s="59">
        <f>SUM(P51,P70,P89)</f>
        <v>0</v>
      </c>
      <c r="Q92" s="60"/>
      <c r="R92" s="60"/>
      <c r="S92" s="60"/>
      <c r="T92" s="60"/>
      <c r="U92" s="60"/>
      <c r="V92" s="60"/>
      <c r="W92" s="60"/>
      <c r="X92" s="60"/>
      <c r="Y92" s="42" t="s">
        <v>1</v>
      </c>
    </row>
    <row r="93" spans="2:36" ht="11.25" customHeight="1" thickBot="1"/>
    <row r="94" spans="2:36" ht="16.5" customHeight="1" thickBot="1">
      <c r="G94" s="43" t="s">
        <v>70</v>
      </c>
      <c r="O94" s="20" t="s">
        <v>61</v>
      </c>
      <c r="P94" s="59">
        <f>ROUNDDOWN(P92/12,-2)</f>
        <v>0</v>
      </c>
      <c r="Q94" s="60"/>
      <c r="R94" s="60"/>
      <c r="S94" s="60"/>
      <c r="T94" s="60"/>
      <c r="U94" s="60"/>
      <c r="V94" s="60"/>
      <c r="W94" s="60"/>
      <c r="X94" s="60"/>
      <c r="Y94" s="42" t="s">
        <v>1</v>
      </c>
    </row>
    <row r="95" spans="2:36" ht="13.5" customHeight="1"/>
    <row r="96" spans="2:36" ht="17.25" customHeight="1">
      <c r="B96" t="s">
        <v>73</v>
      </c>
    </row>
    <row r="97" spans="3:5" ht="17.25" customHeight="1">
      <c r="C97" t="s">
        <v>5</v>
      </c>
      <c r="E97" t="s">
        <v>6</v>
      </c>
    </row>
    <row r="98" spans="3:5" ht="17.25" customHeight="1">
      <c r="C98" t="s">
        <v>7</v>
      </c>
      <c r="E98" t="s">
        <v>8</v>
      </c>
    </row>
  </sheetData>
  <sheetProtection sheet="1" objects="1" scenarios="1"/>
  <mergeCells count="121">
    <mergeCell ref="Q10:T10"/>
    <mergeCell ref="AK13:AK14"/>
    <mergeCell ref="AL13:AL14"/>
    <mergeCell ref="AC13:AE14"/>
    <mergeCell ref="AI13:AI14"/>
    <mergeCell ref="AF13:AH14"/>
    <mergeCell ref="C13:E14"/>
    <mergeCell ref="F13:I14"/>
    <mergeCell ref="J13:W13"/>
    <mergeCell ref="X13:AB14"/>
    <mergeCell ref="T14:V14"/>
    <mergeCell ref="O14:Q14"/>
    <mergeCell ref="J14:L14"/>
    <mergeCell ref="B4:AJ5"/>
    <mergeCell ref="B2:AJ2"/>
    <mergeCell ref="D10:G10"/>
    <mergeCell ref="AJ13:AJ14"/>
    <mergeCell ref="AC18:AD18"/>
    <mergeCell ref="C17:E17"/>
    <mergeCell ref="F17:I17"/>
    <mergeCell ref="J17:L17"/>
    <mergeCell ref="O17:Q17"/>
    <mergeCell ref="X17:AA17"/>
    <mergeCell ref="AC17:AD17"/>
    <mergeCell ref="AC15:AD15"/>
    <mergeCell ref="C16:E16"/>
    <mergeCell ref="F16:I16"/>
    <mergeCell ref="J16:L16"/>
    <mergeCell ref="O16:Q16"/>
    <mergeCell ref="X16:AA16"/>
    <mergeCell ref="AC16:AD16"/>
    <mergeCell ref="C15:E15"/>
    <mergeCell ref="F15:I15"/>
    <mergeCell ref="J15:L15"/>
    <mergeCell ref="O15:Q15"/>
    <mergeCell ref="X15:AA15"/>
    <mergeCell ref="T17:V17"/>
    <mergeCell ref="C27:G27"/>
    <mergeCell ref="I27:M27"/>
    <mergeCell ref="C28:F28"/>
    <mergeCell ref="I28:M28"/>
    <mergeCell ref="X20:AA20"/>
    <mergeCell ref="J22:W22"/>
    <mergeCell ref="AA22:AA23"/>
    <mergeCell ref="J23:M23"/>
    <mergeCell ref="O23:Q23"/>
    <mergeCell ref="T23:V23"/>
    <mergeCell ref="T24:V24"/>
    <mergeCell ref="C24:E24"/>
    <mergeCell ref="F22:I23"/>
    <mergeCell ref="F24:I24"/>
    <mergeCell ref="J24:L24"/>
    <mergeCell ref="T16:V16"/>
    <mergeCell ref="T15:V15"/>
    <mergeCell ref="B30:AJ30"/>
    <mergeCell ref="C31:D31"/>
    <mergeCell ref="G31:H31"/>
    <mergeCell ref="O31:P31"/>
    <mergeCell ref="V31:X31"/>
    <mergeCell ref="C32:D32"/>
    <mergeCell ref="G32:H32"/>
    <mergeCell ref="O32:P32"/>
    <mergeCell ref="V32:X32"/>
    <mergeCell ref="X18:AA18"/>
    <mergeCell ref="AF15:AG15"/>
    <mergeCell ref="AF16:AG16"/>
    <mergeCell ref="AF17:AG17"/>
    <mergeCell ref="AF18:AG18"/>
    <mergeCell ref="AF19:AG19"/>
    <mergeCell ref="O24:Q24"/>
    <mergeCell ref="C19:E19"/>
    <mergeCell ref="F19:I19"/>
    <mergeCell ref="J19:L19"/>
    <mergeCell ref="O19:Q19"/>
    <mergeCell ref="X19:AA19"/>
    <mergeCell ref="AC19:AD19"/>
    <mergeCell ref="C64:J64"/>
    <mergeCell ref="P64:X64"/>
    <mergeCell ref="C67:G67"/>
    <mergeCell ref="P67:X67"/>
    <mergeCell ref="C48:G48"/>
    <mergeCell ref="P48:X48"/>
    <mergeCell ref="P51:X51"/>
    <mergeCell ref="C56:G56"/>
    <mergeCell ref="C57:F57"/>
    <mergeCell ref="P57:X57"/>
    <mergeCell ref="C39:F39"/>
    <mergeCell ref="P39:X39"/>
    <mergeCell ref="C42:F42"/>
    <mergeCell ref="P42:X42"/>
    <mergeCell ref="C45:J45"/>
    <mergeCell ref="P45:X45"/>
    <mergeCell ref="C33:D33"/>
    <mergeCell ref="G33:H33"/>
    <mergeCell ref="O33:P33"/>
    <mergeCell ref="V33:X33"/>
    <mergeCell ref="C38:G38"/>
    <mergeCell ref="C18:E18"/>
    <mergeCell ref="F18:I18"/>
    <mergeCell ref="J18:L18"/>
    <mergeCell ref="O18:Q18"/>
    <mergeCell ref="P94:X94"/>
    <mergeCell ref="T18:V18"/>
    <mergeCell ref="T19:V19"/>
    <mergeCell ref="C83:J83"/>
    <mergeCell ref="P83:X83"/>
    <mergeCell ref="C86:G86"/>
    <mergeCell ref="P86:X86"/>
    <mergeCell ref="P89:X89"/>
    <mergeCell ref="P92:X92"/>
    <mergeCell ref="P70:X70"/>
    <mergeCell ref="C75:G75"/>
    <mergeCell ref="C76:F76"/>
    <mergeCell ref="P76:X76"/>
    <mergeCell ref="C79:F79"/>
    <mergeCell ref="P79:X79"/>
    <mergeCell ref="C60:F60"/>
    <mergeCell ref="P60:X60"/>
    <mergeCell ref="X22:Z23"/>
    <mergeCell ref="X24:Y24"/>
    <mergeCell ref="C22:E23"/>
  </mergeCells>
  <phoneticPr fontId="1"/>
  <dataValidations count="2">
    <dataValidation type="list" allowBlank="1" showInputMessage="1" showErrorMessage="1" sqref="F15:I21">
      <formula1>"18歳未満,18歳以上40歳未満,40歳以上65歳未満,65歳以上"</formula1>
    </dataValidation>
    <dataValidation type="list" allowBlank="1" showInputMessage="1" showErrorMessage="1" sqref="F24:I24">
      <formula1>"65歳以上"</formula1>
    </dataValidation>
  </dataValidations>
  <printOptions horizontalCentered="1"/>
  <pageMargins left="0.59055118110236227" right="0.31496062992125984" top="0.35433070866141736" bottom="0.35433070866141736" header="0.31496062992125984" footer="0.31496062992125984"/>
  <pageSetup paperSize="9" scale="53" orientation="portrait" cellComments="asDisplayed"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令和6年度国民健康保険税の簡易計算方法</vt:lpstr>
      <vt:lpstr>令和6年度国民健康保険税の簡易計算方法!Print_Area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U1022</dc:creator>
  <cp:lastModifiedBy>U1022</cp:lastModifiedBy>
  <cp:lastPrinted>2024-05-31T00:27:05Z</cp:lastPrinted>
  <dcterms:created xsi:type="dcterms:W3CDTF">2022-08-16T01:23:51Z</dcterms:created>
  <dcterms:modified xsi:type="dcterms:W3CDTF">2024-05-31T00:27:33Z</dcterms:modified>
</cp:coreProperties>
</file>